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40" windowHeight="5835" activeTab="1"/>
  </bookViews>
  <sheets>
    <sheet name="INVENT7" sheetId="1" r:id="rId1"/>
    <sheet name="CumulProduct (3)" sheetId="2" r:id="rId2"/>
    <sheet name="CumulProduct (2)" sheetId="3" r:id="rId3"/>
    <sheet name="CumulPrépar (4)" sheetId="4" r:id="rId4"/>
    <sheet name="CumulProduct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<sst xmlns="http://schemas.openxmlformats.org/spreadsheetml/2006/main" count="450" uniqueCount="177">
  <si>
    <t xml:space="preserve">                                       </t>
  </si>
  <si>
    <t>MASSE</t>
  </si>
  <si>
    <t>TOTAL</t>
  </si>
  <si>
    <t xml:space="preserve">                                           </t>
  </si>
  <si>
    <t xml:space="preserve">                                                 </t>
  </si>
  <si>
    <t xml:space="preserve">                                                </t>
  </si>
  <si>
    <t>TOTAUX</t>
  </si>
  <si>
    <t xml:space="preserve">STOCK  RECYMET - 1123  ACLENS                                                                                                                                                                                                      </t>
  </si>
  <si>
    <t xml:space="preserve">A  1500                                                     </t>
  </si>
  <si>
    <t xml:space="preserve"> de : SKI                                                                            MOUVEMENT  &amp;  PREPARATION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</si>
  <si>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</si>
  <si>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Stock :  RESERVE/Silo</t>
  </si>
  <si>
    <t>Quant. réd.</t>
  </si>
  <si>
    <t>BRUT</t>
  </si>
  <si>
    <t xml:space="preserve">Quant. en </t>
  </si>
  <si>
    <t>piles</t>
  </si>
  <si>
    <t xml:space="preserve">Reserve </t>
  </si>
  <si>
    <t>pr charges</t>
  </si>
  <si>
    <t>restant</t>
  </si>
  <si>
    <t xml:space="preserve">  silo/en</t>
  </si>
  <si>
    <t>spéciaux</t>
  </si>
  <si>
    <t>additionn.</t>
  </si>
  <si>
    <t>En Silo</t>
  </si>
  <si>
    <t>S</t>
  </si>
  <si>
    <t>M.D.T</t>
  </si>
  <si>
    <t xml:space="preserve"> R.T</t>
  </si>
  <si>
    <t>Q.R.T</t>
  </si>
  <si>
    <t>en différé</t>
  </si>
  <si>
    <t>en</t>
  </si>
  <si>
    <t>temps</t>
  </si>
  <si>
    <t>A. CH</t>
  </si>
  <si>
    <t>Résé</t>
  </si>
  <si>
    <t>S.I</t>
  </si>
  <si>
    <t>E.</t>
  </si>
  <si>
    <t>S.</t>
  </si>
  <si>
    <t>S.F</t>
  </si>
  <si>
    <t>Stock</t>
  </si>
  <si>
    <t xml:space="preserve">   réel</t>
  </si>
  <si>
    <t>10 Z</t>
  </si>
  <si>
    <t>non-</t>
  </si>
  <si>
    <t>triées</t>
  </si>
  <si>
    <t>Sem.</t>
  </si>
  <si>
    <t>brut non</t>
  </si>
  <si>
    <t>A.  CH</t>
  </si>
  <si>
    <t>Grpages</t>
  </si>
  <si>
    <t>reserve</t>
  </si>
  <si>
    <t>silo / temps</t>
  </si>
  <si>
    <t>remettant</t>
  </si>
  <si>
    <t>réel</t>
  </si>
  <si>
    <t xml:space="preserve">     mvmt total "reserve" pour Silo.</t>
  </si>
  <si>
    <t>BATT</t>
  </si>
  <si>
    <t>6 V</t>
  </si>
  <si>
    <t xml:space="preserve">STOCK   RECYMET -  1123  ACLENS                                                                                     </t>
  </si>
  <si>
    <t xml:space="preserve">MOIS :                                                            </t>
  </si>
  <si>
    <t xml:space="preserve">de  :  SKi                                                                                                                                       </t>
  </si>
  <si>
    <t>CATEGORIES</t>
  </si>
  <si>
    <t>QUANTITE</t>
  </si>
  <si>
    <t>ENTREES</t>
  </si>
  <si>
    <t>Sorties M.D.T.</t>
  </si>
  <si>
    <t>résultat</t>
  </si>
  <si>
    <t>INITIALE</t>
  </si>
  <si>
    <t>final</t>
  </si>
  <si>
    <t>Mixtes A1</t>
  </si>
  <si>
    <t>Batteries A2</t>
  </si>
  <si>
    <t>Accumulateurs B1</t>
  </si>
  <si>
    <t>Résé B2</t>
  </si>
  <si>
    <t>Sels.eaux C1</t>
  </si>
  <si>
    <t>Boutons, pouss. C2</t>
  </si>
  <si>
    <t>Solde en Silo</t>
  </si>
  <si>
    <t>TOTALE</t>
  </si>
  <si>
    <t>additionné</t>
  </si>
  <si>
    <t xml:space="preserve">                                                  </t>
  </si>
  <si>
    <t xml:space="preserve">PYROLYSE :                                   </t>
  </si>
  <si>
    <t xml:space="preserve">STOCK :                             </t>
  </si>
  <si>
    <t xml:space="preserve">QUANTITE EN STOCK FINAL :                                                                                </t>
  </si>
  <si>
    <t xml:space="preserve"> (reporter )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</si>
  <si>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CUMUL  NET  MASSE PYROLYSEE :                                                                                                                                                                                                                                  </t>
  </si>
  <si>
    <t xml:space="preserve">CUMUL M.D.T.  MASSE TOTALE EN SILO :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</si>
  <si>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</si>
  <si>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</t>
  </si>
  <si>
    <t>Mixtes</t>
  </si>
  <si>
    <t>A 1500</t>
  </si>
  <si>
    <t xml:space="preserve">INVENTAIRE  MENSUEL  DU FLUX TOTAL                                                                         </t>
  </si>
  <si>
    <t xml:space="preserve">Sorties </t>
  </si>
  <si>
    <t>déchets</t>
  </si>
  <si>
    <t>mise en prod</t>
  </si>
  <si>
    <t>Cumul</t>
  </si>
  <si>
    <t>CHIFFRE GLOBAL ET PRODUCTION A 1500</t>
  </si>
  <si>
    <t>Déduit mdt A1500</t>
  </si>
  <si>
    <t xml:space="preserve">CHIFFRES PYRO CORRIGE  :        </t>
  </si>
  <si>
    <t xml:space="preserve">Stock Initial :                             </t>
  </si>
  <si>
    <t>Solde  Silo</t>
  </si>
  <si>
    <t>non pyro</t>
  </si>
  <si>
    <t xml:space="preserve">EN </t>
  </si>
  <si>
    <t>STOCK</t>
  </si>
  <si>
    <t xml:space="preserve"> CHIFFRE BALANCE                  A 1500                                                                                                                                                                                                                       </t>
  </si>
  <si>
    <t>PERIODE:du:Lu.05/01/98</t>
  </si>
  <si>
    <t xml:space="preserve">                  au :</t>
  </si>
  <si>
    <t>"CUMUL</t>
  </si>
  <si>
    <t>Précédent"</t>
  </si>
  <si>
    <t>S.i</t>
  </si>
  <si>
    <t>en reserve</t>
  </si>
  <si>
    <t>Total</t>
  </si>
  <si>
    <t>Masse calculée dès le 05/01/98 Sem.02</t>
  </si>
  <si>
    <t>Cumul tot</t>
  </si>
  <si>
    <t>2a/Ch</t>
  </si>
  <si>
    <t>2a/Vpz</t>
  </si>
  <si>
    <t>2b/Ch</t>
  </si>
  <si>
    <t>2b/Vpz</t>
  </si>
  <si>
    <t>Vpz Lot 8</t>
  </si>
  <si>
    <t>Brut non triées</t>
  </si>
  <si>
    <t>ch 97</t>
  </si>
  <si>
    <t>ch 02</t>
  </si>
  <si>
    <t>Vpz L8Silo</t>
  </si>
  <si>
    <t>Vpz L7Sold</t>
  </si>
  <si>
    <t>out Vpz</t>
  </si>
  <si>
    <t>out CH</t>
  </si>
  <si>
    <t xml:space="preserve"> + res=</t>
  </si>
  <si>
    <t>tot :</t>
  </si>
  <si>
    <t>3a/Ch</t>
  </si>
  <si>
    <t>3b/Ch</t>
  </si>
  <si>
    <t>3a/Vpz</t>
  </si>
  <si>
    <t>3b/Vpz</t>
  </si>
  <si>
    <t>sem 02</t>
  </si>
  <si>
    <t>sem 03</t>
  </si>
  <si>
    <t>Vpz L9Sold</t>
  </si>
  <si>
    <t>Lot   10</t>
  </si>
  <si>
    <t>Sld Ch</t>
  </si>
  <si>
    <t>Bleiker</t>
  </si>
  <si>
    <t>AmsCop</t>
  </si>
  <si>
    <t>Sira</t>
  </si>
  <si>
    <t>4a/Ch</t>
  </si>
  <si>
    <t>4b/Ch</t>
  </si>
  <si>
    <t>4a/Vpz</t>
  </si>
  <si>
    <t>4b/Vpz</t>
  </si>
  <si>
    <t>Batt.15 V</t>
  </si>
  <si>
    <t>Ach</t>
  </si>
  <si>
    <t>ou</t>
  </si>
  <si>
    <t>sem 04</t>
  </si>
  <si>
    <t>15 V</t>
  </si>
  <si>
    <t>5a/Ch</t>
  </si>
  <si>
    <t>5b/Ch</t>
  </si>
  <si>
    <t>Coop</t>
  </si>
  <si>
    <t>5a/Vpz</t>
  </si>
  <si>
    <t>5b/Vpz</t>
  </si>
  <si>
    <t xml:space="preserve">     Stock de RESERVE/Silo</t>
  </si>
  <si>
    <t>5/Sira</t>
  </si>
  <si>
    <t>15 v</t>
  </si>
  <si>
    <t>cassées</t>
  </si>
  <si>
    <t>Amst</t>
  </si>
  <si>
    <t>Chene</t>
  </si>
  <si>
    <t>Serbec</t>
  </si>
  <si>
    <t>Nestec</t>
  </si>
  <si>
    <t>Blkr</t>
  </si>
  <si>
    <t>sira</t>
  </si>
  <si>
    <t>TOTAUX CH</t>
  </si>
  <si>
    <t>TOTAUX Vpz</t>
  </si>
  <si>
    <t>Lot  13</t>
  </si>
  <si>
    <t>Lot  14</t>
  </si>
  <si>
    <t>S.i Coop</t>
  </si>
  <si>
    <t>S.i Sira</t>
  </si>
  <si>
    <t>Pyro Sira</t>
  </si>
  <si>
    <t>Solde Sira</t>
  </si>
  <si>
    <t>Mdt Coop</t>
  </si>
  <si>
    <t>Tps réel/Resr</t>
  </si>
  <si>
    <t>Solde Coop</t>
  </si>
  <si>
    <t>sem 05</t>
  </si>
  <si>
    <t>Total :</t>
  </si>
  <si>
    <t>R.T</t>
  </si>
  <si>
    <t>correction</t>
  </si>
  <si>
    <t xml:space="preserve">brut CH </t>
  </si>
  <si>
    <t>brut Vpz</t>
  </si>
  <si>
    <t>solde</t>
  </si>
  <si>
    <t>totaux</t>
  </si>
  <si>
    <t>cumul</t>
  </si>
  <si>
    <t>Lun. 05/01/1998  au  Vend.30/01/1998</t>
  </si>
  <si>
    <t xml:space="preserve">                                                       Décompte de solde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</si>
</sst>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dd/mm/yyyy"/>
    <numFmt numFmtId="177" formatCode="dd/mm/yyyy\ hh:mm"/>
    <numFmt numFmtId="178" formatCode="_(* #,##0_);_(* \(#,##0\);_(* &quot;-&quot;??_);_(@_)"/>
    <numFmt numFmtId="179" formatCode="d\-mmm\-yy"/>
    <numFmt numFmtId="180" formatCode="mmmm\-yy"/>
    <numFmt numFmtId="181" formatCode="d/m/yy"/>
    <numFmt numFmtId="182" formatCode="_-* #,##0.0\ _F_-;\-* #,##0.0\ _F_-;_-* &quot;-&quot;??\ _F_-;_-@_-"/>
    <numFmt numFmtId="183" formatCode="_-* #,##0\ _F_-;\-* #,##0\ _F_-;_-* &quot;-&quot;??\ _F_-;_-@_-"/>
    <numFmt numFmtId="184" formatCode="_-* #,##0.000\ _F_-;\-* #,##0.000\ _F_-;_-* &quot;-&quot;??\ _F_-;_-@_-"/>
  </numFmts>
  <fonts count="12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b/>
      <sz val="10"/>
      <name val="MS Sans Serif"/>
      <family val="2"/>
    </font>
    <font>
      <sz val="10"/>
      <name val="MS Sans Serif"/>
      <family val="0"/>
    </font>
    <font>
      <b/>
      <sz val="10"/>
      <name val="Arial"/>
      <family val="0"/>
    </font>
    <font>
      <sz val="8"/>
      <name val="MS Sans Serif"/>
      <family val="0"/>
    </font>
    <font>
      <b/>
      <sz val="8"/>
      <name val="MS Sans Serif"/>
      <family val="0"/>
    </font>
    <font>
      <sz val="8"/>
      <name val="Arial"/>
      <family val="0"/>
    </font>
    <font>
      <b/>
      <sz val="9"/>
      <name val="MS Sans Serif"/>
      <family val="2"/>
    </font>
    <font>
      <b/>
      <sz val="8"/>
      <name val="Arial"/>
      <family val="2"/>
    </font>
    <font>
      <sz val="7.5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 quotePrefix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 quotePrefix="1">
      <alignment horizontal="left"/>
    </xf>
    <xf numFmtId="0" fontId="4" fillId="0" borderId="0" xfId="0" applyFont="1" applyAlignment="1">
      <alignment/>
    </xf>
    <xf numFmtId="0" fontId="3" fillId="0" borderId="2" xfId="0" applyFont="1" applyBorder="1" applyAlignment="1" quotePrefix="1">
      <alignment horizontal="left"/>
    </xf>
    <xf numFmtId="0" fontId="3" fillId="0" borderId="0" xfId="28" applyFont="1">
      <alignment/>
      <protection/>
    </xf>
    <xf numFmtId="0" fontId="4" fillId="0" borderId="0" xfId="28">
      <alignment/>
      <protection/>
    </xf>
    <xf numFmtId="0" fontId="4" fillId="0" borderId="0" xfId="28" applyFont="1">
      <alignment/>
      <protection/>
    </xf>
    <xf numFmtId="0" fontId="4" fillId="1" borderId="0" xfId="28" applyFill="1" applyBorder="1">
      <alignment/>
      <protection/>
    </xf>
    <xf numFmtId="0" fontId="4" fillId="0" borderId="0" xfId="28" applyFill="1" applyBorder="1">
      <alignment/>
      <protection/>
    </xf>
    <xf numFmtId="0" fontId="4" fillId="0" borderId="3" xfId="28" applyFont="1" applyBorder="1">
      <alignment/>
      <protection/>
    </xf>
    <xf numFmtId="0" fontId="3" fillId="0" borderId="0" xfId="28" applyFont="1" applyFill="1" applyBorder="1">
      <alignment/>
      <protection/>
    </xf>
    <xf numFmtId="0" fontId="3" fillId="0" borderId="0" xfId="28" applyFont="1">
      <alignment/>
      <protection/>
    </xf>
    <xf numFmtId="0" fontId="4" fillId="0" borderId="2" xfId="28" applyBorder="1">
      <alignment/>
      <protection/>
    </xf>
    <xf numFmtId="0" fontId="3" fillId="0" borderId="2" xfId="28" applyFont="1" applyBorder="1">
      <alignment/>
      <protection/>
    </xf>
    <xf numFmtId="179" fontId="3" fillId="0" borderId="0" xfId="28" applyNumberFormat="1" applyFont="1">
      <alignment/>
      <protection/>
    </xf>
    <xf numFmtId="180" fontId="3" fillId="0" borderId="0" xfId="28" applyNumberFormat="1" applyFont="1">
      <alignment/>
      <protection/>
    </xf>
    <xf numFmtId="0" fontId="3" fillId="0" borderId="4" xfId="28" applyFont="1" applyBorder="1">
      <alignment/>
      <protection/>
    </xf>
    <xf numFmtId="0" fontId="4" fillId="0" borderId="1" xfId="28" applyBorder="1">
      <alignment/>
      <protection/>
    </xf>
    <xf numFmtId="0" fontId="4" fillId="0" borderId="5" xfId="28" applyBorder="1">
      <alignment/>
      <protection/>
    </xf>
    <xf numFmtId="0" fontId="4" fillId="0" borderId="6" xfId="28" applyBorder="1">
      <alignment/>
      <protection/>
    </xf>
    <xf numFmtId="0" fontId="3" fillId="0" borderId="7" xfId="28" applyFont="1" applyBorder="1">
      <alignment/>
      <protection/>
    </xf>
    <xf numFmtId="0" fontId="3" fillId="0" borderId="8" xfId="28" applyFont="1" applyBorder="1">
      <alignment/>
      <protection/>
    </xf>
    <xf numFmtId="0" fontId="4" fillId="0" borderId="6" xfId="28" applyFill="1" applyBorder="1">
      <alignment/>
      <protection/>
    </xf>
    <xf numFmtId="0" fontId="3" fillId="0" borderId="6" xfId="28" applyFont="1" applyFill="1" applyBorder="1">
      <alignment/>
      <protection/>
    </xf>
    <xf numFmtId="0" fontId="2" fillId="0" borderId="2" xfId="28" applyFont="1" applyBorder="1">
      <alignment/>
      <protection/>
    </xf>
    <xf numFmtId="0" fontId="2" fillId="0" borderId="0" xfId="28" applyFont="1">
      <alignment/>
      <protection/>
    </xf>
    <xf numFmtId="0" fontId="1" fillId="0" borderId="0" xfId="28" applyFont="1">
      <alignment/>
      <protection/>
    </xf>
    <xf numFmtId="0" fontId="1" fillId="0" borderId="0" xfId="28" applyFont="1" applyBorder="1">
      <alignment/>
      <protection/>
    </xf>
    <xf numFmtId="0" fontId="1" fillId="0" borderId="0" xfId="28" applyFont="1" applyFill="1" applyBorder="1">
      <alignment/>
      <protection/>
    </xf>
    <xf numFmtId="17" fontId="4" fillId="0" borderId="0" xfId="28" applyNumberFormat="1">
      <alignment/>
      <protection/>
    </xf>
    <xf numFmtId="0" fontId="4" fillId="0" borderId="0" xfId="28" applyBorder="1">
      <alignment/>
      <protection/>
    </xf>
    <xf numFmtId="0" fontId="4" fillId="0" borderId="2" xfId="28" applyFont="1" applyBorder="1">
      <alignment/>
      <protection/>
    </xf>
    <xf numFmtId="0" fontId="1" fillId="0" borderId="2" xfId="28" applyFont="1" applyBorder="1">
      <alignment/>
      <protection/>
    </xf>
    <xf numFmtId="0" fontId="4" fillId="0" borderId="2" xfId="28" applyFont="1" applyBorder="1">
      <alignment/>
      <protection/>
    </xf>
    <xf numFmtId="0" fontId="4" fillId="0" borderId="0" xfId="28" applyFont="1">
      <alignment/>
      <protection/>
    </xf>
    <xf numFmtId="0" fontId="2" fillId="0" borderId="0" xfId="28" applyFont="1" applyBorder="1">
      <alignment/>
      <protection/>
    </xf>
    <xf numFmtId="181" fontId="3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1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2" xfId="0" applyFont="1" applyBorder="1" applyAlignment="1" quotePrefix="1">
      <alignment horizontal="left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center"/>
    </xf>
    <xf numFmtId="38" fontId="7" fillId="0" borderId="0" xfId="15" applyNumberFormat="1" applyFont="1" applyAlignment="1">
      <alignment/>
    </xf>
    <xf numFmtId="38" fontId="7" fillId="0" borderId="0" xfId="15" applyNumberFormat="1" applyFont="1" applyAlignment="1">
      <alignment horizontal="center"/>
    </xf>
    <xf numFmtId="38" fontId="6" fillId="0" borderId="0" xfId="15" applyNumberFormat="1" applyFont="1" applyAlignment="1">
      <alignment/>
    </xf>
    <xf numFmtId="38" fontId="6" fillId="0" borderId="0" xfId="15" applyNumberFormat="1" applyFont="1" applyBorder="1" applyAlignment="1">
      <alignment/>
    </xf>
    <xf numFmtId="0" fontId="6" fillId="0" borderId="0" xfId="0" applyFont="1" applyBorder="1" applyAlignment="1">
      <alignment/>
    </xf>
    <xf numFmtId="38" fontId="6" fillId="0" borderId="0" xfId="15" applyNumberFormat="1" applyFont="1" applyBorder="1" applyAlignment="1">
      <alignment/>
    </xf>
    <xf numFmtId="38" fontId="7" fillId="0" borderId="0" xfId="15" applyNumberFormat="1" applyFont="1" applyBorder="1" applyAlignment="1">
      <alignment/>
    </xf>
    <xf numFmtId="38" fontId="6" fillId="0" borderId="2" xfId="15" applyNumberFormat="1" applyFont="1" applyBorder="1" applyAlignment="1">
      <alignment/>
    </xf>
    <xf numFmtId="0" fontId="7" fillId="0" borderId="8" xfId="0" applyFont="1" applyBorder="1" applyAlignment="1">
      <alignment/>
    </xf>
    <xf numFmtId="38" fontId="6" fillId="0" borderId="8" xfId="15" applyNumberFormat="1" applyFont="1" applyBorder="1" applyAlignment="1">
      <alignment/>
    </xf>
    <xf numFmtId="38" fontId="7" fillId="0" borderId="7" xfId="15" applyNumberFormat="1" applyFont="1" applyBorder="1" applyAlignment="1">
      <alignment/>
    </xf>
    <xf numFmtId="38" fontId="7" fillId="0" borderId="8" xfId="15" applyNumberFormat="1" applyFont="1" applyBorder="1" applyAlignment="1">
      <alignment/>
    </xf>
    <xf numFmtId="38" fontId="6" fillId="0" borderId="8" xfId="15" applyNumberFormat="1" applyFont="1" applyBorder="1" applyAlignment="1">
      <alignment/>
    </xf>
    <xf numFmtId="38" fontId="7" fillId="0" borderId="9" xfId="15" applyNumberFormat="1" applyFont="1" applyBorder="1" applyAlignment="1">
      <alignment/>
    </xf>
    <xf numFmtId="0" fontId="7" fillId="0" borderId="0" xfId="0" applyFont="1" applyAlignment="1">
      <alignment/>
    </xf>
    <xf numFmtId="183" fontId="6" fillId="0" borderId="0" xfId="15" applyNumberFormat="1" applyFont="1" applyBorder="1" applyAlignment="1">
      <alignment/>
    </xf>
    <xf numFmtId="183" fontId="6" fillId="2" borderId="8" xfId="15" applyNumberFormat="1" applyFont="1" applyFill="1" applyBorder="1" applyAlignment="1">
      <alignment/>
    </xf>
    <xf numFmtId="183" fontId="6" fillId="0" borderId="4" xfId="15" applyNumberFormat="1" applyFont="1" applyBorder="1" applyAlignment="1">
      <alignment/>
    </xf>
    <xf numFmtId="183" fontId="7" fillId="0" borderId="0" xfId="15" applyNumberFormat="1" applyFont="1" applyBorder="1" applyAlignment="1">
      <alignment/>
    </xf>
    <xf numFmtId="183" fontId="6" fillId="0" borderId="0" xfId="15" applyNumberFormat="1" applyFont="1" applyBorder="1" applyAlignment="1">
      <alignment/>
    </xf>
    <xf numFmtId="183" fontId="6" fillId="0" borderId="10" xfId="0" applyNumberFormat="1" applyFont="1" applyBorder="1" applyAlignment="1">
      <alignment/>
    </xf>
    <xf numFmtId="183" fontId="6" fillId="0" borderId="8" xfId="0" applyNumberFormat="1" applyFont="1" applyBorder="1" applyAlignment="1">
      <alignment/>
    </xf>
    <xf numFmtId="183" fontId="6" fillId="0" borderId="8" xfId="15" applyNumberFormat="1" applyFont="1" applyBorder="1" applyAlignment="1">
      <alignment/>
    </xf>
    <xf numFmtId="183" fontId="7" fillId="0" borderId="11" xfId="15" applyNumberFormat="1" applyFont="1" applyBorder="1" applyAlignment="1">
      <alignment/>
    </xf>
    <xf numFmtId="183" fontId="6" fillId="0" borderId="0" xfId="0" applyNumberFormat="1" applyFont="1" applyAlignment="1">
      <alignment/>
    </xf>
    <xf numFmtId="183" fontId="6" fillId="0" borderId="0" xfId="15" applyNumberFormat="1" applyFont="1" applyAlignment="1">
      <alignment horizontal="right"/>
    </xf>
    <xf numFmtId="183" fontId="6" fillId="0" borderId="0" xfId="0" applyNumberFormat="1" applyFont="1" applyAlignment="1">
      <alignment/>
    </xf>
    <xf numFmtId="183" fontId="6" fillId="2" borderId="0" xfId="0" applyNumberFormat="1" applyFont="1" applyFill="1" applyAlignment="1">
      <alignment/>
    </xf>
    <xf numFmtId="183" fontId="6" fillId="0" borderId="2" xfId="0" applyNumberFormat="1" applyFont="1" applyBorder="1" applyAlignment="1">
      <alignment/>
    </xf>
    <xf numFmtId="183" fontId="7" fillId="0" borderId="0" xfId="0" applyNumberFormat="1" applyFont="1" applyAlignment="1">
      <alignment/>
    </xf>
    <xf numFmtId="183" fontId="6" fillId="0" borderId="4" xfId="0" applyNumberFormat="1" applyFont="1" applyBorder="1" applyAlignment="1">
      <alignment/>
    </xf>
    <xf numFmtId="183" fontId="6" fillId="0" borderId="0" xfId="15" applyNumberFormat="1" applyFont="1" applyAlignment="1">
      <alignment/>
    </xf>
    <xf numFmtId="183" fontId="7" fillId="0" borderId="0" xfId="15" applyNumberFormat="1" applyFont="1" applyAlignment="1">
      <alignment/>
    </xf>
    <xf numFmtId="183" fontId="7" fillId="0" borderId="0" xfId="15" applyNumberFormat="1" applyFont="1" applyAlignment="1">
      <alignment/>
    </xf>
    <xf numFmtId="183" fontId="6" fillId="0" borderId="0" xfId="15" applyNumberFormat="1" applyFont="1" applyAlignment="1">
      <alignment/>
    </xf>
    <xf numFmtId="183" fontId="6" fillId="0" borderId="2" xfId="15" applyNumberFormat="1" applyFont="1" applyBorder="1" applyAlignment="1">
      <alignment/>
    </xf>
    <xf numFmtId="183" fontId="6" fillId="0" borderId="2" xfId="0" applyNumberFormat="1" applyFont="1" applyBorder="1" applyAlignment="1">
      <alignment/>
    </xf>
    <xf numFmtId="183" fontId="6" fillId="0" borderId="0" xfId="0" applyNumberFormat="1" applyFont="1" applyAlignment="1" quotePrefix="1">
      <alignment horizontal="left"/>
    </xf>
    <xf numFmtId="183" fontId="6" fillId="0" borderId="0" xfId="0" applyNumberFormat="1" applyFont="1" applyBorder="1" applyAlignment="1">
      <alignment/>
    </xf>
    <xf numFmtId="183" fontId="7" fillId="0" borderId="2" xfId="0" applyNumberFormat="1" applyFont="1" applyBorder="1" applyAlignment="1">
      <alignment/>
    </xf>
    <xf numFmtId="183" fontId="7" fillId="0" borderId="0" xfId="0" applyNumberFormat="1" applyFont="1" applyAlignment="1">
      <alignment/>
    </xf>
    <xf numFmtId="0" fontId="7" fillId="0" borderId="8" xfId="0" applyFont="1" applyBorder="1" applyAlignment="1">
      <alignment/>
    </xf>
    <xf numFmtId="183" fontId="6" fillId="0" borderId="0" xfId="0" applyNumberFormat="1" applyFont="1" applyAlignment="1">
      <alignment horizontal="left"/>
    </xf>
    <xf numFmtId="183" fontId="7" fillId="0" borderId="12" xfId="0" applyNumberFormat="1" applyFont="1" applyBorder="1" applyAlignment="1">
      <alignment/>
    </xf>
    <xf numFmtId="38" fontId="6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178" fontId="8" fillId="0" borderId="0" xfId="15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38" fontId="7" fillId="2" borderId="8" xfId="15" applyNumberFormat="1" applyFont="1" applyFill="1" applyBorder="1" applyAlignment="1">
      <alignment/>
    </xf>
    <xf numFmtId="178" fontId="8" fillId="0" borderId="2" xfId="15" applyNumberFormat="1" applyFont="1" applyBorder="1" applyAlignment="1">
      <alignment/>
    </xf>
    <xf numFmtId="38" fontId="6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83" fontId="6" fillId="0" borderId="8" xfId="15" applyNumberFormat="1" applyFont="1" applyBorder="1" applyAlignment="1">
      <alignment/>
    </xf>
    <xf numFmtId="183" fontId="6" fillId="0" borderId="2" xfId="15" applyNumberFormat="1" applyFont="1" applyBorder="1" applyAlignment="1">
      <alignment/>
    </xf>
    <xf numFmtId="0" fontId="7" fillId="0" borderId="7" xfId="0" applyFont="1" applyBorder="1" applyAlignment="1">
      <alignment/>
    </xf>
    <xf numFmtId="183" fontId="7" fillId="0" borderId="11" xfId="0" applyNumberFormat="1" applyFont="1" applyBorder="1" applyAlignment="1">
      <alignment/>
    </xf>
    <xf numFmtId="0" fontId="6" fillId="0" borderId="13" xfId="0" applyFont="1" applyBorder="1" applyAlignment="1">
      <alignment/>
    </xf>
    <xf numFmtId="183" fontId="6" fillId="0" borderId="13" xfId="0" applyNumberFormat="1" applyFont="1" applyBorder="1" applyAlignment="1">
      <alignment/>
    </xf>
    <xf numFmtId="183" fontId="6" fillId="0" borderId="13" xfId="15" applyNumberFormat="1" applyFont="1" applyBorder="1" applyAlignment="1">
      <alignment/>
    </xf>
    <xf numFmtId="183" fontId="6" fillId="0" borderId="14" xfId="0" applyNumberFormat="1" applyFont="1" applyBorder="1" applyAlignment="1">
      <alignment/>
    </xf>
    <xf numFmtId="183" fontId="6" fillId="0" borderId="13" xfId="15" applyNumberFormat="1" applyFont="1" applyBorder="1" applyAlignment="1">
      <alignment/>
    </xf>
    <xf numFmtId="183" fontId="7" fillId="0" borderId="13" xfId="15" applyNumberFormat="1" applyFont="1" applyBorder="1" applyAlignment="1">
      <alignment/>
    </xf>
    <xf numFmtId="183" fontId="6" fillId="0" borderId="13" xfId="0" applyNumberFormat="1" applyFont="1" applyBorder="1" applyAlignment="1">
      <alignment/>
    </xf>
    <xf numFmtId="183" fontId="7" fillId="0" borderId="13" xfId="0" applyNumberFormat="1" applyFont="1" applyBorder="1" applyAlignment="1">
      <alignment/>
    </xf>
    <xf numFmtId="183" fontId="6" fillId="0" borderId="14" xfId="15" applyNumberFormat="1" applyFont="1" applyBorder="1" applyAlignment="1">
      <alignment/>
    </xf>
    <xf numFmtId="183" fontId="6" fillId="0" borderId="13" xfId="15" applyNumberFormat="1" applyFont="1" applyBorder="1" applyAlignment="1">
      <alignment shrinkToFit="1"/>
    </xf>
    <xf numFmtId="183" fontId="6" fillId="0" borderId="6" xfId="0" applyNumberFormat="1" applyFont="1" applyBorder="1" applyAlignment="1">
      <alignment/>
    </xf>
    <xf numFmtId="38" fontId="6" fillId="0" borderId="9" xfId="15" applyNumberFormat="1" applyFont="1" applyBorder="1" applyAlignment="1">
      <alignment/>
    </xf>
    <xf numFmtId="183" fontId="6" fillId="0" borderId="6" xfId="15" applyNumberFormat="1" applyFont="1" applyBorder="1" applyAlignment="1">
      <alignment/>
    </xf>
    <xf numFmtId="38" fontId="7" fillId="0" borderId="0" xfId="15" applyNumberFormat="1" applyFont="1" applyBorder="1" applyAlignment="1">
      <alignment/>
    </xf>
    <xf numFmtId="0" fontId="6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 vertical="top" shrinkToFit="1"/>
    </xf>
    <xf numFmtId="0" fontId="8" fillId="0" borderId="0" xfId="0" applyFont="1" applyAlignment="1">
      <alignment vertical="top" shrinkToFit="1"/>
    </xf>
    <xf numFmtId="0" fontId="6" fillId="0" borderId="0" xfId="0" applyFont="1" applyAlignment="1">
      <alignment horizontal="center"/>
    </xf>
    <xf numFmtId="38" fontId="6" fillId="0" borderId="0" xfId="15" applyNumberFormat="1" applyFont="1" applyAlignment="1">
      <alignment horizontal="center"/>
    </xf>
    <xf numFmtId="0" fontId="6" fillId="2" borderId="0" xfId="0" applyFont="1" applyFill="1" applyBorder="1" applyAlignment="1">
      <alignment/>
    </xf>
    <xf numFmtId="183" fontId="6" fillId="2" borderId="0" xfId="15" applyNumberFormat="1" applyFont="1" applyFill="1" applyBorder="1" applyAlignment="1">
      <alignment/>
    </xf>
    <xf numFmtId="183" fontId="6" fillId="2" borderId="0" xfId="15" applyNumberFormat="1" applyFont="1" applyFill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13" xfId="0" applyFont="1" applyBorder="1" applyAlignment="1">
      <alignment/>
    </xf>
    <xf numFmtId="183" fontId="7" fillId="0" borderId="13" xfId="0" applyNumberFormat="1" applyFont="1" applyBorder="1" applyAlignment="1" quotePrefix="1">
      <alignment horizontal="left"/>
    </xf>
    <xf numFmtId="0" fontId="6" fillId="0" borderId="8" xfId="0" applyFont="1" applyBorder="1" applyAlignment="1">
      <alignment/>
    </xf>
    <xf numFmtId="0" fontId="7" fillId="0" borderId="0" xfId="0" applyFont="1" applyAlignment="1">
      <alignment horizontal="center"/>
    </xf>
    <xf numFmtId="38" fontId="7" fillId="0" borderId="0" xfId="15" applyNumberFormat="1" applyFont="1" applyBorder="1" applyAlignment="1">
      <alignment horizontal="center"/>
    </xf>
    <xf numFmtId="183" fontId="6" fillId="0" borderId="14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15" xfId="0" applyFont="1" applyBorder="1" applyAlignment="1">
      <alignment/>
    </xf>
    <xf numFmtId="0" fontId="6" fillId="1" borderId="0" xfId="0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15" xfId="0" applyFont="1" applyBorder="1" applyAlignment="1">
      <alignment/>
    </xf>
    <xf numFmtId="183" fontId="4" fillId="0" borderId="0" xfId="15" applyNumberFormat="1" applyFont="1" applyAlignment="1">
      <alignment/>
    </xf>
    <xf numFmtId="0" fontId="4" fillId="0" borderId="4" xfId="0" applyFont="1" applyBorder="1" applyAlignment="1">
      <alignment/>
    </xf>
    <xf numFmtId="0" fontId="3" fillId="0" borderId="0" xfId="0" applyFont="1" applyAlignment="1">
      <alignment/>
    </xf>
    <xf numFmtId="0" fontId="9" fillId="0" borderId="2" xfId="0" applyFont="1" applyBorder="1" applyAlignment="1" quotePrefix="1">
      <alignment horizontal="left"/>
    </xf>
    <xf numFmtId="183" fontId="6" fillId="0" borderId="0" xfId="0" applyNumberFormat="1" applyFont="1" applyBorder="1" applyAlignment="1">
      <alignment/>
    </xf>
    <xf numFmtId="183" fontId="7" fillId="0" borderId="0" xfId="15" applyNumberFormat="1" applyFont="1" applyBorder="1" applyAlignment="1">
      <alignment/>
    </xf>
    <xf numFmtId="183" fontId="7" fillId="0" borderId="0" xfId="0" applyNumberFormat="1" applyFont="1" applyBorder="1" applyAlignment="1">
      <alignment/>
    </xf>
    <xf numFmtId="183" fontId="6" fillId="0" borderId="0" xfId="15" applyNumberFormat="1" applyFont="1" applyBorder="1" applyAlignment="1">
      <alignment shrinkToFit="1"/>
    </xf>
    <xf numFmtId="178" fontId="6" fillId="0" borderId="0" xfId="0" applyNumberFormat="1" applyFont="1" applyAlignment="1">
      <alignment/>
    </xf>
    <xf numFmtId="178" fontId="8" fillId="0" borderId="0" xfId="15" applyNumberFormat="1" applyFont="1" applyAlignment="1">
      <alignment horizontal="left"/>
    </xf>
    <xf numFmtId="178" fontId="8" fillId="0" borderId="0" xfId="15" applyNumberFormat="1" applyFont="1" applyAlignment="1" quotePrefix="1">
      <alignment horizontal="left"/>
    </xf>
    <xf numFmtId="178" fontId="10" fillId="0" borderId="0" xfId="15" applyNumberFormat="1" applyFont="1" applyBorder="1" applyAlignment="1" quotePrefix="1">
      <alignment horizontal="left"/>
    </xf>
    <xf numFmtId="0" fontId="7" fillId="0" borderId="13" xfId="0" applyFont="1" applyBorder="1" applyAlignment="1">
      <alignment/>
    </xf>
    <xf numFmtId="183" fontId="7" fillId="0" borderId="16" xfId="0" applyNumberFormat="1" applyFont="1" applyBorder="1" applyAlignment="1">
      <alignment/>
    </xf>
    <xf numFmtId="38" fontId="7" fillId="0" borderId="2" xfId="15" applyNumberFormat="1" applyFont="1" applyBorder="1" applyAlignment="1">
      <alignment/>
    </xf>
    <xf numFmtId="0" fontId="7" fillId="0" borderId="2" xfId="0" applyFont="1" applyBorder="1" applyAlignment="1">
      <alignment/>
    </xf>
    <xf numFmtId="178" fontId="8" fillId="0" borderId="0" xfId="15" applyNumberFormat="1" applyFont="1" applyAlignment="1">
      <alignment/>
    </xf>
    <xf numFmtId="183" fontId="8" fillId="0" borderId="0" xfId="15" applyNumberFormat="1" applyFont="1" applyAlignment="1">
      <alignment horizontal="left"/>
    </xf>
    <xf numFmtId="183" fontId="8" fillId="0" borderId="0" xfId="15" applyNumberFormat="1" applyFont="1" applyAlignment="1" quotePrefix="1">
      <alignment horizontal="left"/>
    </xf>
    <xf numFmtId="183" fontId="8" fillId="0" borderId="0" xfId="15" applyNumberFormat="1" applyFont="1" applyAlignment="1" quotePrefix="1">
      <alignment horizontal="left"/>
    </xf>
    <xf numFmtId="183" fontId="10" fillId="0" borderId="0" xfId="15" applyNumberFormat="1" applyFont="1" applyAlignment="1" quotePrefix="1">
      <alignment horizontal="left"/>
    </xf>
    <xf numFmtId="178" fontId="7" fillId="0" borderId="0" xfId="0" applyNumberFormat="1" applyFont="1" applyAlignment="1">
      <alignment/>
    </xf>
    <xf numFmtId="2" fontId="6" fillId="0" borderId="0" xfId="15" applyNumberFormat="1" applyFont="1" applyBorder="1" applyAlignment="1">
      <alignment/>
    </xf>
    <xf numFmtId="183" fontId="8" fillId="0" borderId="0" xfId="15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81" fontId="7" fillId="0" borderId="0" xfId="0" applyNumberFormat="1" applyFont="1" applyBorder="1" applyAlignment="1">
      <alignment/>
    </xf>
    <xf numFmtId="0" fontId="7" fillId="0" borderId="1" xfId="0" applyFont="1" applyBorder="1" applyAlignment="1" quotePrefix="1">
      <alignment horizontal="left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Border="1" applyAlignment="1" quotePrefix="1">
      <alignment horizontal="left"/>
    </xf>
    <xf numFmtId="0" fontId="7" fillId="0" borderId="2" xfId="0" applyFont="1" applyBorder="1" applyAlignment="1" quotePrefix="1">
      <alignment horizontal="left"/>
    </xf>
    <xf numFmtId="183" fontId="11" fillId="0" borderId="0" xfId="0" applyNumberFormat="1" applyFont="1" applyAlignment="1">
      <alignment/>
    </xf>
    <xf numFmtId="183" fontId="11" fillId="0" borderId="0" xfId="15" applyNumberFormat="1" applyFont="1" applyAlignment="1">
      <alignment/>
    </xf>
    <xf numFmtId="38" fontId="6" fillId="0" borderId="0" xfId="15" applyNumberFormat="1" applyFont="1" applyAlignment="1">
      <alignment/>
    </xf>
    <xf numFmtId="183" fontId="6" fillId="0" borderId="0" xfId="15" applyNumberFormat="1" applyFont="1" applyFill="1" applyBorder="1" applyAlignment="1">
      <alignment/>
    </xf>
    <xf numFmtId="183" fontId="6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3" fontId="7" fillId="0" borderId="17" xfId="0" applyNumberFormat="1" applyFont="1" applyBorder="1" applyAlignment="1">
      <alignment/>
    </xf>
    <xf numFmtId="183" fontId="7" fillId="0" borderId="18" xfId="0" applyNumberFormat="1" applyFont="1" applyBorder="1" applyAlignment="1">
      <alignment/>
    </xf>
    <xf numFmtId="183" fontId="6" fillId="0" borderId="18" xfId="15" applyNumberFormat="1" applyFont="1" applyBorder="1" applyAlignment="1">
      <alignment/>
    </xf>
    <xf numFmtId="183" fontId="6" fillId="2" borderId="19" xfId="15" applyNumberFormat="1" applyFont="1" applyFill="1" applyBorder="1" applyAlignment="1">
      <alignment/>
    </xf>
    <xf numFmtId="183" fontId="6" fillId="2" borderId="19" xfId="15" applyNumberFormat="1" applyFont="1" applyFill="1" applyBorder="1" applyAlignment="1">
      <alignment/>
    </xf>
    <xf numFmtId="183" fontId="6" fillId="2" borderId="20" xfId="15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6" xfId="28" applyFont="1" applyBorder="1">
      <alignment/>
      <protection/>
    </xf>
    <xf numFmtId="0" fontId="3" fillId="0" borderId="9" xfId="28" applyFont="1" applyBorder="1">
      <alignment/>
      <protection/>
    </xf>
    <xf numFmtId="0" fontId="3" fillId="0" borderId="0" xfId="28" applyFont="1" applyBorder="1">
      <alignment/>
      <protection/>
    </xf>
    <xf numFmtId="0" fontId="3" fillId="0" borderId="0" xfId="28" applyFont="1" applyAlignment="1">
      <alignment vertical="top" wrapText="1"/>
      <protection/>
    </xf>
    <xf numFmtId="0" fontId="5" fillId="0" borderId="0" xfId="0" applyFont="1" applyAlignment="1">
      <alignment vertical="top"/>
    </xf>
  </cellXfs>
  <cellStyles count="16">
    <cellStyle name="Normal" xfId="0"/>
    <cellStyle name="Comma" xfId="15"/>
    <cellStyle name="Comma [0]" xfId="16"/>
    <cellStyle name="Milliers [0]_CYMET31" xfId="17"/>
    <cellStyle name="Milliers [0]_INVENT71" xfId="18"/>
    <cellStyle name="Milliers_CYMET31" xfId="19"/>
    <cellStyle name="Milliers_INVENT71" xfId="20"/>
    <cellStyle name="Currency" xfId="21"/>
    <cellStyle name="Currency [0]" xfId="22"/>
    <cellStyle name="Monétaire [0]_CYMET31" xfId="23"/>
    <cellStyle name="Monétaire [0]_INVENT71" xfId="24"/>
    <cellStyle name="Monétaire_CYMET31" xfId="25"/>
    <cellStyle name="Monétaire_INVENT71" xfId="26"/>
    <cellStyle name="Normal_CYMET31" xfId="27"/>
    <cellStyle name="Normal_INVENT71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12</xdr:row>
      <xdr:rowOff>142875</xdr:rowOff>
    </xdr:from>
    <xdr:to>
      <xdr:col>1</xdr:col>
      <xdr:colOff>476250</xdr:colOff>
      <xdr:row>15</xdr:row>
      <xdr:rowOff>57150</xdr:rowOff>
    </xdr:to>
    <xdr:sp>
      <xdr:nvSpPr>
        <xdr:cNvPr id="1" name="Line 1"/>
        <xdr:cNvSpPr>
          <a:spLocks/>
        </xdr:cNvSpPr>
      </xdr:nvSpPr>
      <xdr:spPr>
        <a:xfrm>
          <a:off x="1590675" y="24288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0</xdr:col>
      <xdr:colOff>371475</xdr:colOff>
      <xdr:row>24</xdr:row>
      <xdr:rowOff>95250</xdr:rowOff>
    </xdr:to>
    <xdr:sp>
      <xdr:nvSpPr>
        <xdr:cNvPr id="1" name="Line 1"/>
        <xdr:cNvSpPr>
          <a:spLocks/>
        </xdr:cNvSpPr>
      </xdr:nvSpPr>
      <xdr:spPr>
        <a:xfrm>
          <a:off x="0" y="3390900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8</xdr:row>
      <xdr:rowOff>0</xdr:rowOff>
    </xdr:from>
    <xdr:to>
      <xdr:col>5</xdr:col>
      <xdr:colOff>266700</xdr:colOff>
      <xdr:row>9</xdr:row>
      <xdr:rowOff>133350</xdr:rowOff>
    </xdr:to>
    <xdr:sp>
      <xdr:nvSpPr>
        <xdr:cNvPr id="2" name="Line 2"/>
        <xdr:cNvSpPr>
          <a:spLocks/>
        </xdr:cNvSpPr>
      </xdr:nvSpPr>
      <xdr:spPr>
        <a:xfrm>
          <a:off x="2971800" y="12954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428625</xdr:colOff>
      <xdr:row>44</xdr:row>
      <xdr:rowOff>66675</xdr:rowOff>
    </xdr:from>
    <xdr:to>
      <xdr:col>12</xdr:col>
      <xdr:colOff>133350</xdr:colOff>
      <xdr:row>44</xdr:row>
      <xdr:rowOff>66675</xdr:rowOff>
    </xdr:to>
    <xdr:sp>
      <xdr:nvSpPr>
        <xdr:cNvPr id="3" name="Line 6"/>
        <xdr:cNvSpPr>
          <a:spLocks/>
        </xdr:cNvSpPr>
      </xdr:nvSpPr>
      <xdr:spPr>
        <a:xfrm flipV="1">
          <a:off x="5895975" y="5800725"/>
          <a:ext cx="257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428625</xdr:colOff>
      <xdr:row>43</xdr:row>
      <xdr:rowOff>66675</xdr:rowOff>
    </xdr:from>
    <xdr:to>
      <xdr:col>12</xdr:col>
      <xdr:colOff>133350</xdr:colOff>
      <xdr:row>43</xdr:row>
      <xdr:rowOff>66675</xdr:rowOff>
    </xdr:to>
    <xdr:sp>
      <xdr:nvSpPr>
        <xdr:cNvPr id="4" name="Line 9"/>
        <xdr:cNvSpPr>
          <a:spLocks/>
        </xdr:cNvSpPr>
      </xdr:nvSpPr>
      <xdr:spPr>
        <a:xfrm flipV="1">
          <a:off x="5895975" y="5676900"/>
          <a:ext cx="257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428625</xdr:colOff>
      <xdr:row>43</xdr:row>
      <xdr:rowOff>66675</xdr:rowOff>
    </xdr:from>
    <xdr:to>
      <xdr:col>12</xdr:col>
      <xdr:colOff>133350</xdr:colOff>
      <xdr:row>43</xdr:row>
      <xdr:rowOff>66675</xdr:rowOff>
    </xdr:to>
    <xdr:sp>
      <xdr:nvSpPr>
        <xdr:cNvPr id="5" name="Line 10"/>
        <xdr:cNvSpPr>
          <a:spLocks/>
        </xdr:cNvSpPr>
      </xdr:nvSpPr>
      <xdr:spPr>
        <a:xfrm flipV="1">
          <a:off x="5895975" y="5676900"/>
          <a:ext cx="257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41</xdr:row>
      <xdr:rowOff>76200</xdr:rowOff>
    </xdr:from>
    <xdr:to>
      <xdr:col>12</xdr:col>
      <xdr:colOff>123825</xdr:colOff>
      <xdr:row>41</xdr:row>
      <xdr:rowOff>76200</xdr:rowOff>
    </xdr:to>
    <xdr:sp>
      <xdr:nvSpPr>
        <xdr:cNvPr id="6" name="Line 11"/>
        <xdr:cNvSpPr>
          <a:spLocks/>
        </xdr:cNvSpPr>
      </xdr:nvSpPr>
      <xdr:spPr>
        <a:xfrm flipV="1">
          <a:off x="5886450" y="5438775"/>
          <a:ext cx="257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428625</xdr:colOff>
      <xdr:row>42</xdr:row>
      <xdr:rowOff>66675</xdr:rowOff>
    </xdr:from>
    <xdr:to>
      <xdr:col>12</xdr:col>
      <xdr:colOff>133350</xdr:colOff>
      <xdr:row>42</xdr:row>
      <xdr:rowOff>66675</xdr:rowOff>
    </xdr:to>
    <xdr:sp>
      <xdr:nvSpPr>
        <xdr:cNvPr id="7" name="Line 12"/>
        <xdr:cNvSpPr>
          <a:spLocks/>
        </xdr:cNvSpPr>
      </xdr:nvSpPr>
      <xdr:spPr>
        <a:xfrm flipV="1">
          <a:off x="5895975" y="5553075"/>
          <a:ext cx="257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9525</xdr:rowOff>
    </xdr:from>
    <xdr:to>
      <xdr:col>1</xdr:col>
      <xdr:colOff>0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38100" y="2209800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8</xdr:row>
      <xdr:rowOff>0</xdr:rowOff>
    </xdr:from>
    <xdr:to>
      <xdr:col>5</xdr:col>
      <xdr:colOff>266700</xdr:colOff>
      <xdr:row>9</xdr:row>
      <xdr:rowOff>152400</xdr:rowOff>
    </xdr:to>
    <xdr:sp>
      <xdr:nvSpPr>
        <xdr:cNvPr id="2" name="Line 2"/>
        <xdr:cNvSpPr>
          <a:spLocks/>
        </xdr:cNvSpPr>
      </xdr:nvSpPr>
      <xdr:spPr>
        <a:xfrm>
          <a:off x="2971800" y="16859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438150</xdr:colOff>
      <xdr:row>29</xdr:row>
      <xdr:rowOff>114300</xdr:rowOff>
    </xdr:from>
    <xdr:to>
      <xdr:col>12</xdr:col>
      <xdr:colOff>142875</xdr:colOff>
      <xdr:row>29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5934075" y="5400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428625</xdr:colOff>
      <xdr:row>30</xdr:row>
      <xdr:rowOff>85725</xdr:rowOff>
    </xdr:from>
    <xdr:to>
      <xdr:col>12</xdr:col>
      <xdr:colOff>133350</xdr:colOff>
      <xdr:row>30</xdr:row>
      <xdr:rowOff>85725</xdr:rowOff>
    </xdr:to>
    <xdr:sp>
      <xdr:nvSpPr>
        <xdr:cNvPr id="4" name="Line 5"/>
        <xdr:cNvSpPr>
          <a:spLocks/>
        </xdr:cNvSpPr>
      </xdr:nvSpPr>
      <xdr:spPr>
        <a:xfrm flipV="1">
          <a:off x="5924550" y="5543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438150</xdr:colOff>
      <xdr:row>30</xdr:row>
      <xdr:rowOff>85725</xdr:rowOff>
    </xdr:from>
    <xdr:to>
      <xdr:col>12</xdr:col>
      <xdr:colOff>142875</xdr:colOff>
      <xdr:row>30</xdr:row>
      <xdr:rowOff>85725</xdr:rowOff>
    </xdr:to>
    <xdr:sp>
      <xdr:nvSpPr>
        <xdr:cNvPr id="5" name="Line 6"/>
        <xdr:cNvSpPr>
          <a:spLocks/>
        </xdr:cNvSpPr>
      </xdr:nvSpPr>
      <xdr:spPr>
        <a:xfrm flipV="1">
          <a:off x="5934075" y="5543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9525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38100" y="172402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6</xdr:row>
      <xdr:rowOff>76200</xdr:rowOff>
    </xdr:from>
    <xdr:to>
      <xdr:col>5</xdr:col>
      <xdr:colOff>266700</xdr:colOff>
      <xdr:row>9</xdr:row>
      <xdr:rowOff>76200</xdr:rowOff>
    </xdr:to>
    <xdr:sp>
      <xdr:nvSpPr>
        <xdr:cNvPr id="2" name="Line 2"/>
        <xdr:cNvSpPr>
          <a:spLocks/>
        </xdr:cNvSpPr>
      </xdr:nvSpPr>
      <xdr:spPr>
        <a:xfrm>
          <a:off x="2952750" y="10477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9525</xdr:rowOff>
    </xdr:from>
    <xdr:to>
      <xdr:col>1</xdr:col>
      <xdr:colOff>0</xdr:colOff>
      <xdr:row>11</xdr:row>
      <xdr:rowOff>9525</xdr:rowOff>
    </xdr:to>
    <xdr:sp>
      <xdr:nvSpPr>
        <xdr:cNvPr id="1" name="Line 4"/>
        <xdr:cNvSpPr>
          <a:spLocks/>
        </xdr:cNvSpPr>
      </xdr:nvSpPr>
      <xdr:spPr>
        <a:xfrm>
          <a:off x="38100" y="2209800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8</xdr:row>
      <xdr:rowOff>0</xdr:rowOff>
    </xdr:from>
    <xdr:to>
      <xdr:col>5</xdr:col>
      <xdr:colOff>266700</xdr:colOff>
      <xdr:row>9</xdr:row>
      <xdr:rowOff>152400</xdr:rowOff>
    </xdr:to>
    <xdr:sp>
      <xdr:nvSpPr>
        <xdr:cNvPr id="2" name="Line 27"/>
        <xdr:cNvSpPr>
          <a:spLocks/>
        </xdr:cNvSpPr>
      </xdr:nvSpPr>
      <xdr:spPr>
        <a:xfrm>
          <a:off x="2952750" y="16859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&#232;leInvRec98\InventaireRecymet19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xt&amp;Batt"/>
      <sheetName val="Accu&amp;Résé"/>
      <sheetName val="hg&amp;PoussBtn"/>
    </sheetNames>
    <sheetDataSet>
      <sheetData sheetId="0">
        <row r="20">
          <cell r="M20">
            <v>97922</v>
          </cell>
        </row>
        <row r="35">
          <cell r="M35">
            <v>366367</v>
          </cell>
        </row>
      </sheetData>
      <sheetData sheetId="1">
        <row r="18">
          <cell r="M18">
            <v>53492</v>
          </cell>
        </row>
        <row r="36">
          <cell r="M36">
            <v>57944</v>
          </cell>
        </row>
      </sheetData>
      <sheetData sheetId="2">
        <row r="19">
          <cell r="M19">
            <v>44788</v>
          </cell>
        </row>
        <row r="37">
          <cell r="M37">
            <v>88145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0">
      <selection activeCell="F15" sqref="F15"/>
    </sheetView>
  </sheetViews>
  <sheetFormatPr defaultColWidth="11.421875" defaultRowHeight="12.75"/>
  <cols>
    <col min="1" max="1" width="16.7109375" style="14" customWidth="1"/>
    <col min="2" max="2" width="13.7109375" style="14" customWidth="1"/>
    <col min="3" max="4" width="10.421875" style="14" customWidth="1"/>
    <col min="5" max="5" width="10.28125" style="14" customWidth="1"/>
    <col min="6" max="6" width="14.28125" style="14" customWidth="1"/>
    <col min="7" max="7" width="10.00390625" style="14" customWidth="1"/>
    <col min="8" max="8" width="12.00390625" style="14" customWidth="1"/>
    <col min="9" max="9" width="14.7109375" style="14" customWidth="1"/>
    <col min="10" max="10" width="11.00390625" style="14" customWidth="1"/>
    <col min="11" max="16384" width="11.421875" style="14" customWidth="1"/>
  </cols>
  <sheetData>
    <row r="1" spans="1:9" ht="25.5" customHeight="1">
      <c r="A1" s="13" t="s">
        <v>52</v>
      </c>
      <c r="B1" s="13"/>
      <c r="C1" s="13"/>
      <c r="D1" s="13" t="s">
        <v>82</v>
      </c>
      <c r="E1" s="13"/>
      <c r="F1" s="13"/>
      <c r="G1" s="13"/>
      <c r="H1" s="13" t="s">
        <v>53</v>
      </c>
      <c r="I1" s="24">
        <v>35796</v>
      </c>
    </row>
    <row r="2" spans="1:9" ht="11.25" customHeight="1">
      <c r="A2" s="13" t="s">
        <v>10</v>
      </c>
      <c r="B2" s="13"/>
      <c r="C2" s="13"/>
      <c r="D2" s="13"/>
      <c r="E2" s="13"/>
      <c r="F2" s="13"/>
      <c r="G2" s="13"/>
      <c r="H2" s="13"/>
      <c r="I2" s="23"/>
    </row>
    <row r="3" spans="1:9" ht="22.5" customHeight="1">
      <c r="A3" s="13" t="s">
        <v>54</v>
      </c>
      <c r="B3" s="13"/>
      <c r="C3" s="13" t="s">
        <v>87</v>
      </c>
      <c r="D3" s="13"/>
      <c r="E3" s="13"/>
      <c r="F3" s="13"/>
      <c r="G3" s="13" t="s">
        <v>175</v>
      </c>
      <c r="H3" s="13"/>
      <c r="I3" s="13"/>
    </row>
    <row r="4" spans="1:9" ht="10.5" customHeight="1">
      <c r="A4" s="13" t="s">
        <v>10</v>
      </c>
      <c r="B4" s="13"/>
      <c r="C4" s="13"/>
      <c r="D4" s="13"/>
      <c r="E4" s="13"/>
      <c r="F4" s="13"/>
      <c r="G4" s="13"/>
      <c r="H4" s="13"/>
      <c r="I4" s="13"/>
    </row>
    <row r="5" spans="1:10" ht="18.75" customHeight="1">
      <c r="A5" s="13" t="s">
        <v>55</v>
      </c>
      <c r="B5" s="13" t="s">
        <v>56</v>
      </c>
      <c r="C5" s="33" t="s">
        <v>56</v>
      </c>
      <c r="D5" s="34" t="s">
        <v>57</v>
      </c>
      <c r="E5" s="34" t="s">
        <v>57</v>
      </c>
      <c r="F5" s="34" t="s">
        <v>58</v>
      </c>
      <c r="G5" s="34" t="s">
        <v>83</v>
      </c>
      <c r="H5" s="34" t="s">
        <v>59</v>
      </c>
      <c r="I5" s="34" t="s">
        <v>68</v>
      </c>
      <c r="J5" s="35"/>
    </row>
    <row r="6" spans="1:10" ht="18.75" customHeight="1">
      <c r="A6" s="13"/>
      <c r="B6" s="13"/>
      <c r="C6" s="33" t="s">
        <v>60</v>
      </c>
      <c r="D6" s="34" t="s">
        <v>80</v>
      </c>
      <c r="E6" s="34" t="s">
        <v>20</v>
      </c>
      <c r="F6" s="34" t="s">
        <v>81</v>
      </c>
      <c r="G6" s="34" t="s">
        <v>84</v>
      </c>
      <c r="H6" s="34" t="s">
        <v>61</v>
      </c>
      <c r="I6" s="34" t="s">
        <v>88</v>
      </c>
      <c r="J6" s="35"/>
    </row>
    <row r="7" spans="1:10" ht="12.75">
      <c r="A7" s="14" t="s">
        <v>10</v>
      </c>
      <c r="I7" s="35"/>
      <c r="J7" s="34"/>
    </row>
    <row r="8" spans="1:10" ht="12" customHeight="1">
      <c r="A8" s="15" t="s">
        <v>62</v>
      </c>
      <c r="B8" s="20">
        <f>'[1]Mixt&amp;Batt'!$M$20</f>
        <v>97922</v>
      </c>
      <c r="C8" s="22">
        <v>698224</v>
      </c>
      <c r="D8" s="20">
        <v>272690</v>
      </c>
      <c r="E8" s="20">
        <v>1484</v>
      </c>
      <c r="F8" s="20">
        <v>262521</v>
      </c>
      <c r="G8" s="20">
        <v>1302</v>
      </c>
      <c r="H8" s="20">
        <f>C8+D8+E8-F8-G8</f>
        <v>708575</v>
      </c>
      <c r="I8" s="35"/>
      <c r="J8" s="35"/>
    </row>
    <row r="9" spans="1:10" ht="12" customHeight="1" thickBot="1">
      <c r="A9" s="18" t="s">
        <v>63</v>
      </c>
      <c r="B9" s="205">
        <f>'[1]Mixt&amp;Batt'!$M$35</f>
        <v>366367</v>
      </c>
      <c r="C9" s="21"/>
      <c r="H9" s="20"/>
      <c r="I9" s="43"/>
      <c r="J9" s="35"/>
    </row>
    <row r="10" spans="1:8" ht="12" customHeight="1">
      <c r="A10" s="15" t="s">
        <v>64</v>
      </c>
      <c r="B10" s="205">
        <f>'[1]Accu&amp;Résé'!$M$18</f>
        <v>53492</v>
      </c>
      <c r="C10" s="40"/>
      <c r="H10" s="20"/>
    </row>
    <row r="11" spans="1:9" ht="12" customHeight="1" thickBot="1">
      <c r="A11" s="18" t="s">
        <v>65</v>
      </c>
      <c r="B11" s="20">
        <f>'[1]Accu&amp;Résé'!$M$36</f>
        <v>57944</v>
      </c>
      <c r="C11" s="41"/>
      <c r="D11" s="35"/>
      <c r="E11" s="35"/>
      <c r="F11" s="35"/>
      <c r="G11" s="35"/>
      <c r="H11" s="35"/>
      <c r="I11" s="35"/>
    </row>
    <row r="12" spans="1:11" ht="12" customHeight="1">
      <c r="A12" s="15" t="s">
        <v>66</v>
      </c>
      <c r="B12" s="20">
        <f>'[1]hg&amp;PoussBtn'!$M$19</f>
        <v>44788</v>
      </c>
      <c r="C12" s="42"/>
      <c r="D12" s="43"/>
      <c r="E12" s="43"/>
      <c r="F12" s="43"/>
      <c r="G12" s="43"/>
      <c r="H12" s="43"/>
      <c r="I12" s="35"/>
      <c r="J12" s="35"/>
      <c r="K12" s="43"/>
    </row>
    <row r="13" spans="1:10" ht="12" customHeight="1" thickBot="1">
      <c r="A13" s="18" t="s">
        <v>67</v>
      </c>
      <c r="B13" s="205">
        <f>'[1]hg&amp;PoussBtn'!$M$37</f>
        <v>88145</v>
      </c>
      <c r="C13" s="21"/>
      <c r="E13" s="36"/>
      <c r="F13" s="1"/>
      <c r="G13" s="1"/>
      <c r="H13" s="1"/>
      <c r="I13" s="39"/>
      <c r="J13" s="36"/>
    </row>
    <row r="14" spans="3:10" ht="12" customHeight="1">
      <c r="C14" s="21"/>
      <c r="E14" s="36"/>
      <c r="F14" s="1"/>
      <c r="G14" s="1"/>
      <c r="H14" s="1"/>
      <c r="I14" s="39"/>
      <c r="J14" s="36"/>
    </row>
    <row r="15" spans="1:10" ht="21.75" customHeight="1">
      <c r="A15" s="13" t="s">
        <v>176</v>
      </c>
      <c r="B15" s="28"/>
      <c r="E15" s="35"/>
      <c r="F15" s="1"/>
      <c r="G15" s="1"/>
      <c r="H15" s="1"/>
      <c r="I15" s="39"/>
      <c r="J15" s="44"/>
    </row>
    <row r="16" spans="1:9" ht="15.75" customHeight="1">
      <c r="A16" s="16"/>
      <c r="B16" s="28" t="s">
        <v>1</v>
      </c>
      <c r="C16" s="35" t="s">
        <v>91</v>
      </c>
      <c r="D16" s="35" t="s">
        <v>56</v>
      </c>
      <c r="E16" s="35"/>
      <c r="F16" s="1"/>
      <c r="G16" s="1"/>
      <c r="H16" s="1"/>
      <c r="I16" s="39"/>
    </row>
    <row r="17" spans="1:9" ht="15.75" customHeight="1">
      <c r="A17" s="16"/>
      <c r="B17" s="28" t="s">
        <v>69</v>
      </c>
      <c r="C17" s="35" t="s">
        <v>92</v>
      </c>
      <c r="D17" s="34" t="s">
        <v>93</v>
      </c>
      <c r="E17" s="35"/>
      <c r="F17" s="1"/>
      <c r="G17" s="1"/>
      <c r="H17" s="1"/>
      <c r="I17" s="39"/>
    </row>
    <row r="18" spans="1:10" ht="15.75" customHeight="1">
      <c r="A18" s="16"/>
      <c r="B18" s="31"/>
      <c r="C18" s="34" t="s">
        <v>70</v>
      </c>
      <c r="D18" s="34" t="s">
        <v>94</v>
      </c>
      <c r="E18" s="37"/>
      <c r="F18" s="1"/>
      <c r="G18" s="1"/>
      <c r="H18" s="1"/>
      <c r="I18" s="39"/>
      <c r="J18" s="17"/>
    </row>
    <row r="19" spans="1:10" ht="15.75" customHeight="1">
      <c r="A19" s="16"/>
      <c r="B19" s="32">
        <f>SUM(B8:B18)</f>
        <v>708658</v>
      </c>
      <c r="D19" s="19">
        <f>B19</f>
        <v>708658</v>
      </c>
      <c r="E19" s="37"/>
      <c r="F19" s="1"/>
      <c r="G19" s="1"/>
      <c r="H19" s="1"/>
      <c r="I19" s="39"/>
      <c r="J19" s="17"/>
    </row>
    <row r="20" spans="8:9" ht="0.75" customHeight="1">
      <c r="H20" s="14" t="s">
        <v>71</v>
      </c>
      <c r="I20" s="14" t="s">
        <v>4</v>
      </c>
    </row>
    <row r="21" spans="1:10" ht="15" customHeight="1">
      <c r="A21" s="16"/>
      <c r="B21" s="16"/>
      <c r="C21" s="16"/>
      <c r="D21" s="16"/>
      <c r="E21" s="16"/>
      <c r="F21" s="16"/>
      <c r="G21" s="16"/>
      <c r="H21" s="16" t="s">
        <v>71</v>
      </c>
      <c r="I21" s="16" t="s">
        <v>5</v>
      </c>
      <c r="J21" s="16"/>
    </row>
    <row r="22" spans="1:10" ht="24" customHeight="1">
      <c r="A22" s="16"/>
      <c r="B22" s="35" t="s">
        <v>72</v>
      </c>
      <c r="C22" s="35"/>
      <c r="D22" s="35"/>
      <c r="E22" s="35" t="s">
        <v>73</v>
      </c>
      <c r="F22" s="35"/>
      <c r="G22" s="206" t="s">
        <v>95</v>
      </c>
      <c r="H22" s="207"/>
      <c r="I22" s="43"/>
      <c r="J22" s="38">
        <v>35796</v>
      </c>
    </row>
    <row r="23" spans="1:10" ht="26.25" customHeight="1">
      <c r="A23" s="16"/>
      <c r="B23" s="35" t="s">
        <v>74</v>
      </c>
      <c r="C23" s="35"/>
      <c r="D23" s="34">
        <f>B19</f>
        <v>708658</v>
      </c>
      <c r="E23" s="34"/>
      <c r="F23" s="35"/>
      <c r="H23" s="25" t="s">
        <v>89</v>
      </c>
      <c r="I23" s="26"/>
      <c r="J23" s="27"/>
    </row>
    <row r="24" spans="1:10" ht="15" customHeight="1">
      <c r="A24" s="16"/>
      <c r="B24" s="35" t="s">
        <v>75</v>
      </c>
      <c r="C24" s="35"/>
      <c r="D24" s="35"/>
      <c r="E24" s="35" t="s">
        <v>90</v>
      </c>
      <c r="F24" s="35" t="s">
        <v>85</v>
      </c>
      <c r="G24" s="35" t="s">
        <v>86</v>
      </c>
      <c r="H24" s="22" t="s">
        <v>90</v>
      </c>
      <c r="I24" s="20" t="s">
        <v>85</v>
      </c>
      <c r="J24" s="203" t="s">
        <v>174</v>
      </c>
    </row>
    <row r="25" spans="1:10" ht="22.5" customHeight="1">
      <c r="A25" s="16"/>
      <c r="B25" s="35" t="s">
        <v>76</v>
      </c>
      <c r="C25" s="35"/>
      <c r="D25" s="35"/>
      <c r="E25" s="35"/>
      <c r="F25" s="35"/>
      <c r="G25" s="35"/>
      <c r="H25" s="29">
        <v>0</v>
      </c>
      <c r="I25" s="30">
        <f>E26</f>
        <v>262521</v>
      </c>
      <c r="J25" s="204">
        <f>H25+I25</f>
        <v>262521</v>
      </c>
    </row>
    <row r="26" spans="1:6" ht="21" customHeight="1">
      <c r="A26" s="16"/>
      <c r="B26" s="35" t="s">
        <v>77</v>
      </c>
      <c r="C26" s="35"/>
      <c r="D26" s="35"/>
      <c r="E26" s="20">
        <f>F8</f>
        <v>262521</v>
      </c>
      <c r="F26" s="35"/>
    </row>
    <row r="27" ht="15" customHeight="1">
      <c r="H27" s="14" t="s">
        <v>3</v>
      </c>
    </row>
    <row r="28" ht="15" customHeight="1">
      <c r="H28" s="14" t="s">
        <v>78</v>
      </c>
    </row>
    <row r="29" ht="15" customHeight="1">
      <c r="H29" s="14" t="s">
        <v>79</v>
      </c>
    </row>
    <row r="30" ht="15" customHeight="1"/>
  </sheetData>
  <mergeCells count="1">
    <mergeCell ref="G22:H22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&amp;LPréparé par Kitenge S&amp;C&amp;A&amp;R&amp;D</oddHeader>
    <oddFooter>&amp;L&amp;F&amp;C&amp;"Arial,Gras" Confidentiel&amp;RPage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showZeros="0" tabSelected="1" workbookViewId="0" topLeftCell="A13">
      <selection activeCell="G49" sqref="G49"/>
    </sheetView>
  </sheetViews>
  <sheetFormatPr defaultColWidth="11.421875" defaultRowHeight="12.75"/>
  <cols>
    <col min="1" max="1" width="7.57421875" style="5" customWidth="1"/>
    <col min="2" max="2" width="5.57421875" style="5" customWidth="1"/>
    <col min="3" max="3" width="9.8515625" style="5" customWidth="1"/>
    <col min="4" max="4" width="7.8515625" style="5" customWidth="1"/>
    <col min="5" max="5" width="9.7109375" style="5" customWidth="1"/>
    <col min="6" max="6" width="8.57421875" style="5" customWidth="1"/>
    <col min="7" max="7" width="8.421875" style="5" customWidth="1"/>
    <col min="8" max="8" width="9.57421875" style="5" customWidth="1"/>
    <col min="9" max="9" width="7.7109375" style="5" customWidth="1"/>
    <col min="10" max="10" width="0" style="5" hidden="1" customWidth="1"/>
    <col min="11" max="11" width="7.140625" style="5" customWidth="1"/>
    <col min="12" max="12" width="8.28125" style="5" customWidth="1"/>
    <col min="13" max="13" width="10.28125" style="5" customWidth="1"/>
    <col min="14" max="14" width="9.421875" style="5" customWidth="1"/>
    <col min="15" max="15" width="7.7109375" style="5" customWidth="1"/>
    <col min="16" max="16" width="8.28125" style="5" customWidth="1"/>
    <col min="17" max="17" width="9.421875" style="5" customWidth="1"/>
    <col min="18" max="16384" width="11.421875" style="5" customWidth="1"/>
  </cols>
  <sheetData>
    <row r="1" spans="1:17" ht="24" customHeight="1">
      <c r="A1" s="2" t="s">
        <v>7</v>
      </c>
      <c r="B1" s="2"/>
      <c r="C1" s="2"/>
      <c r="D1" s="2"/>
      <c r="E1" s="2"/>
      <c r="F1" s="2"/>
      <c r="G1" s="2"/>
      <c r="H1" s="2"/>
      <c r="I1" s="2" t="s">
        <v>8</v>
      </c>
      <c r="J1" s="3"/>
      <c r="K1" s="3"/>
      <c r="L1" s="3"/>
      <c r="M1" s="3"/>
      <c r="N1" s="4" t="s">
        <v>96</v>
      </c>
      <c r="O1" s="2"/>
      <c r="P1" s="3"/>
      <c r="Q1" s="3"/>
    </row>
    <row r="2" spans="1:17" ht="15.75" customHeight="1">
      <c r="A2" s="6" t="s">
        <v>9</v>
      </c>
      <c r="B2" s="7"/>
      <c r="C2" s="7"/>
      <c r="D2" s="7"/>
      <c r="E2" s="8"/>
      <c r="H2" s="8"/>
      <c r="I2" s="9"/>
      <c r="J2" s="8" t="s">
        <v>0</v>
      </c>
      <c r="K2" s="7"/>
      <c r="L2" s="7"/>
      <c r="M2" s="7"/>
      <c r="N2" s="10" t="s">
        <v>97</v>
      </c>
      <c r="O2" s="7"/>
      <c r="P2" s="45">
        <v>35818</v>
      </c>
      <c r="Q2" s="7"/>
    </row>
    <row r="3" spans="1:15" ht="9.75" customHeight="1">
      <c r="A3" s="5" t="s">
        <v>10</v>
      </c>
      <c r="G3" s="7"/>
      <c r="H3" s="46"/>
      <c r="I3" s="47"/>
      <c r="J3" s="47"/>
      <c r="K3" s="47"/>
      <c r="L3" s="47"/>
      <c r="M3" s="11"/>
      <c r="O3" s="6"/>
    </row>
    <row r="4" spans="1:14" s="49" customFormat="1" ht="10.5" customHeight="1">
      <c r="A4" s="48"/>
      <c r="F4" s="49" t="s">
        <v>12</v>
      </c>
      <c r="G4" s="50" t="s">
        <v>13</v>
      </c>
      <c r="H4" s="51" t="s">
        <v>14</v>
      </c>
      <c r="I4" s="52" t="s">
        <v>50</v>
      </c>
      <c r="K4" s="53" t="s">
        <v>15</v>
      </c>
      <c r="L4" s="50" t="s">
        <v>16</v>
      </c>
      <c r="M4" s="50" t="s">
        <v>2</v>
      </c>
      <c r="N4" s="161" t="s">
        <v>145</v>
      </c>
    </row>
    <row r="5" spans="1:14" s="49" customFormat="1" ht="10.5" customHeight="1">
      <c r="A5" s="55" t="s">
        <v>103</v>
      </c>
      <c r="C5" s="56"/>
      <c r="F5" s="49" t="s">
        <v>17</v>
      </c>
      <c r="G5" s="57" t="s">
        <v>18</v>
      </c>
      <c r="H5" s="58" t="s">
        <v>19</v>
      </c>
      <c r="I5" s="59" t="s">
        <v>51</v>
      </c>
      <c r="K5" s="49" t="s">
        <v>20</v>
      </c>
      <c r="L5" s="49" t="s">
        <v>21</v>
      </c>
      <c r="M5" s="50" t="s">
        <v>22</v>
      </c>
      <c r="N5" s="51"/>
    </row>
    <row r="6" spans="1:14" s="49" customFormat="1" ht="10.5" customHeight="1">
      <c r="A6" s="48"/>
      <c r="F6" s="49" t="s">
        <v>27</v>
      </c>
      <c r="G6" s="60" t="s">
        <v>28</v>
      </c>
      <c r="H6" s="50" t="s">
        <v>29</v>
      </c>
      <c r="I6" s="61"/>
      <c r="J6" s="49" t="s">
        <v>30</v>
      </c>
      <c r="K6" s="140" t="s">
        <v>31</v>
      </c>
      <c r="N6" s="51"/>
    </row>
    <row r="7" spans="1:15" s="49" customFormat="1" ht="10.5" customHeight="1">
      <c r="A7" s="48"/>
      <c r="B7" s="135" t="s">
        <v>100</v>
      </c>
      <c r="C7" s="134">
        <v>86479</v>
      </c>
      <c r="E7" s="192">
        <v>86479</v>
      </c>
      <c r="F7" s="138" t="s">
        <v>101</v>
      </c>
      <c r="G7" s="60" t="s">
        <v>36</v>
      </c>
      <c r="H7" s="58" t="s">
        <v>37</v>
      </c>
      <c r="I7" s="64" t="s">
        <v>51</v>
      </c>
      <c r="J7" s="65"/>
      <c r="K7" s="64" t="s">
        <v>38</v>
      </c>
      <c r="L7" s="65"/>
      <c r="M7" s="66"/>
      <c r="N7" s="58" t="s">
        <v>145</v>
      </c>
      <c r="O7" s="50"/>
    </row>
    <row r="8" spans="1:17" s="49" customFormat="1" ht="10.5" customHeight="1">
      <c r="A8" s="48"/>
      <c r="B8" s="67" t="s">
        <v>117</v>
      </c>
      <c r="C8" s="133">
        <v>3253</v>
      </c>
      <c r="D8" s="94" t="s">
        <v>169</v>
      </c>
      <c r="E8" s="68">
        <v>500</v>
      </c>
      <c r="F8" s="139"/>
      <c r="G8" s="69" t="s">
        <v>39</v>
      </c>
      <c r="H8" s="70"/>
      <c r="I8" s="66"/>
      <c r="J8" s="68"/>
      <c r="K8" s="150" t="s">
        <v>137</v>
      </c>
      <c r="L8" s="68"/>
      <c r="M8" s="68" t="s">
        <v>98</v>
      </c>
      <c r="N8" s="51"/>
      <c r="Q8" s="67"/>
    </row>
    <row r="9" spans="1:17" s="49" customFormat="1" ht="10.5" customHeight="1">
      <c r="A9" s="48"/>
      <c r="B9" s="67" t="s">
        <v>118</v>
      </c>
      <c r="C9" s="132">
        <f>SUM(C7:C8)</f>
        <v>89732</v>
      </c>
      <c r="D9" s="68"/>
      <c r="E9" s="68">
        <f>SUM(E7:E8)</f>
        <v>86979</v>
      </c>
      <c r="F9" s="68"/>
      <c r="G9" s="69" t="s">
        <v>40</v>
      </c>
      <c r="H9" s="70"/>
      <c r="I9" s="66"/>
      <c r="J9" s="68"/>
      <c r="K9" s="151" t="s">
        <v>139</v>
      </c>
      <c r="L9" s="66"/>
      <c r="M9" s="66" t="s">
        <v>99</v>
      </c>
      <c r="N9" s="120" t="s">
        <v>32</v>
      </c>
      <c r="O9" s="71" t="s">
        <v>33</v>
      </c>
      <c r="P9" s="71" t="s">
        <v>34</v>
      </c>
      <c r="Q9" s="71" t="s">
        <v>35</v>
      </c>
    </row>
    <row r="10" spans="1:17" s="49" customFormat="1" ht="10.5" customHeight="1">
      <c r="A10" s="48"/>
      <c r="C10" s="136"/>
      <c r="D10" s="72"/>
      <c r="E10" s="72"/>
      <c r="F10" s="72"/>
      <c r="H10" s="73"/>
      <c r="I10" s="75"/>
      <c r="J10" s="74"/>
      <c r="K10" s="66" t="s">
        <v>136</v>
      </c>
      <c r="L10" s="75"/>
      <c r="M10" s="76"/>
      <c r="N10" s="83"/>
      <c r="O10" s="84">
        <v>3253</v>
      </c>
      <c r="P10" s="85"/>
      <c r="Q10" s="86">
        <v>3253</v>
      </c>
    </row>
    <row r="11" spans="2:14" ht="9" customHeight="1">
      <c r="B11" s="137" t="s">
        <v>41</v>
      </c>
      <c r="C11" s="49" t="s">
        <v>24</v>
      </c>
      <c r="D11" s="49" t="s">
        <v>168</v>
      </c>
      <c r="E11" s="49" t="s">
        <v>26</v>
      </c>
      <c r="N11" s="159"/>
    </row>
    <row r="12" spans="1:14" ht="9.75" customHeight="1">
      <c r="A12" s="190"/>
      <c r="B12" s="202">
        <v>2</v>
      </c>
      <c r="H12" s="7"/>
      <c r="M12" s="158"/>
      <c r="N12" s="153"/>
    </row>
    <row r="13" spans="1:17" s="49" customFormat="1" ht="9.75" customHeight="1">
      <c r="A13" s="48"/>
      <c r="B13" s="116" t="s">
        <v>105</v>
      </c>
      <c r="C13" s="78">
        <v>25924</v>
      </c>
      <c r="D13" s="78">
        <v>1108</v>
      </c>
      <c r="E13" s="78">
        <f>C13-D13</f>
        <v>24816</v>
      </c>
      <c r="F13" s="78">
        <v>24816</v>
      </c>
      <c r="H13" s="98"/>
      <c r="I13" s="82"/>
      <c r="J13" s="78"/>
      <c r="K13" s="82"/>
      <c r="L13" s="82"/>
      <c r="M13" s="82"/>
      <c r="N13" s="99">
        <v>3253</v>
      </c>
      <c r="O13" s="89">
        <v>0</v>
      </c>
      <c r="P13" s="94">
        <v>3253</v>
      </c>
      <c r="Q13" s="82">
        <f>N13+O13-P13</f>
        <v>0</v>
      </c>
    </row>
    <row r="14" spans="1:17" s="49" customFormat="1" ht="9.75" customHeight="1">
      <c r="A14" s="48"/>
      <c r="B14" s="117" t="s">
        <v>106</v>
      </c>
      <c r="C14" s="87">
        <v>26484</v>
      </c>
      <c r="D14" s="88">
        <v>1543</v>
      </c>
      <c r="E14" s="78">
        <f>C14-D14</f>
        <v>24941</v>
      </c>
      <c r="F14" s="89">
        <v>6141</v>
      </c>
      <c r="H14" s="91">
        <f>E14-F14</f>
        <v>18800</v>
      </c>
      <c r="I14" s="87"/>
      <c r="J14" s="87"/>
      <c r="K14" s="89"/>
      <c r="L14" s="89">
        <f>P13</f>
        <v>3253</v>
      </c>
      <c r="M14" s="92">
        <f>SUM(H14:L14)</f>
        <v>22053</v>
      </c>
      <c r="N14" s="98">
        <v>6141</v>
      </c>
      <c r="O14" s="94">
        <v>24816</v>
      </c>
      <c r="P14" s="94">
        <v>0</v>
      </c>
      <c r="Q14" s="82">
        <f>N14+O14-P14</f>
        <v>30957</v>
      </c>
    </row>
    <row r="15" spans="1:17" s="49" customFormat="1" ht="9.75" customHeight="1">
      <c r="A15" s="48"/>
      <c r="B15" s="49" t="s">
        <v>107</v>
      </c>
      <c r="C15" s="94">
        <v>13312</v>
      </c>
      <c r="D15" s="89">
        <v>1470</v>
      </c>
      <c r="E15" s="94">
        <f>C15-D15</f>
        <v>11842</v>
      </c>
      <c r="F15" s="94"/>
      <c r="H15" s="91">
        <f>E15</f>
        <v>11842</v>
      </c>
      <c r="I15" s="97">
        <v>3558</v>
      </c>
      <c r="J15" s="96"/>
      <c r="K15" s="97"/>
      <c r="L15" s="97">
        <v>13826</v>
      </c>
      <c r="M15" s="92">
        <f>SUM(H15:L15)</f>
        <v>29226</v>
      </c>
      <c r="N15" s="99">
        <f>Q14</f>
        <v>30957</v>
      </c>
      <c r="O15" s="89">
        <v>0</v>
      </c>
      <c r="P15" s="94">
        <v>6141</v>
      </c>
      <c r="Q15" s="82">
        <f>N15+O15-P15</f>
        <v>24816</v>
      </c>
    </row>
    <row r="16" spans="1:17" s="49" customFormat="1" ht="9.75" customHeight="1" thickBot="1">
      <c r="A16" s="48"/>
      <c r="B16" s="122" t="s">
        <v>108</v>
      </c>
      <c r="C16" s="123">
        <v>21259</v>
      </c>
      <c r="D16" s="123">
        <v>3042</v>
      </c>
      <c r="E16" s="124">
        <f>C16-D16</f>
        <v>18217</v>
      </c>
      <c r="F16" s="123"/>
      <c r="G16" s="136"/>
      <c r="H16" s="125">
        <f>E16</f>
        <v>18217</v>
      </c>
      <c r="I16" s="126"/>
      <c r="J16" s="127"/>
      <c r="K16" s="128"/>
      <c r="L16" s="123"/>
      <c r="M16" s="129">
        <f>SUM(H16:L16)</f>
        <v>18217</v>
      </c>
      <c r="N16" s="78">
        <f>Q15</f>
        <v>24816</v>
      </c>
      <c r="O16" s="78"/>
      <c r="P16" s="165">
        <v>7685</v>
      </c>
      <c r="Q16" s="82">
        <f>N16+O16-P16</f>
        <v>17131</v>
      </c>
    </row>
    <row r="17" spans="8:14" ht="9" customHeight="1" thickTop="1">
      <c r="H17" s="154"/>
      <c r="N17" s="153"/>
    </row>
    <row r="18" spans="1:14" ht="10.5" customHeight="1">
      <c r="A18" s="190">
        <f>C13+C14+C15+C16</f>
        <v>86979</v>
      </c>
      <c r="B18" s="160">
        <v>3</v>
      </c>
      <c r="H18" s="153"/>
      <c r="N18" s="153"/>
    </row>
    <row r="19" spans="1:17" s="49" customFormat="1" ht="9.75" customHeight="1">
      <c r="A19" s="48"/>
      <c r="B19" s="116" t="s">
        <v>119</v>
      </c>
      <c r="C19" s="94">
        <v>6203</v>
      </c>
      <c r="D19" s="94"/>
      <c r="E19" s="94"/>
      <c r="F19" s="97"/>
      <c r="H19" s="91"/>
      <c r="I19" s="97"/>
      <c r="J19" s="95"/>
      <c r="K19" s="95"/>
      <c r="L19" s="95"/>
      <c r="M19" s="92"/>
      <c r="N19" s="51"/>
      <c r="Q19" s="82">
        <f aca="true" t="shared" si="0" ref="Q19:Q24">N19+O19-P19</f>
        <v>0</v>
      </c>
    </row>
    <row r="20" spans="1:17" s="49" customFormat="1" ht="9.75" customHeight="1">
      <c r="A20" s="48"/>
      <c r="B20" s="146" t="s">
        <v>120</v>
      </c>
      <c r="C20" s="89">
        <v>9833</v>
      </c>
      <c r="D20" s="89">
        <v>826</v>
      </c>
      <c r="E20" s="94">
        <f>C19+C20-D20</f>
        <v>15210</v>
      </c>
      <c r="F20" s="89"/>
      <c r="H20" s="91">
        <f>E20</f>
        <v>15210</v>
      </c>
      <c r="I20" s="87"/>
      <c r="J20" s="89"/>
      <c r="K20" s="89"/>
      <c r="L20" s="89">
        <f>P20</f>
        <v>17131</v>
      </c>
      <c r="M20" s="92">
        <f>SUM(H20:L20)</f>
        <v>32341</v>
      </c>
      <c r="N20" s="99">
        <f>Q16</f>
        <v>17131</v>
      </c>
      <c r="O20" s="89">
        <v>0</v>
      </c>
      <c r="P20" s="89">
        <v>17131</v>
      </c>
      <c r="Q20" s="82">
        <f t="shared" si="0"/>
        <v>0</v>
      </c>
    </row>
    <row r="21" spans="1:17" s="49" customFormat="1" ht="9.75" customHeight="1">
      <c r="A21" s="48"/>
      <c r="B21" s="49" t="s">
        <v>121</v>
      </c>
      <c r="C21" s="94">
        <v>7920</v>
      </c>
      <c r="D21" s="94"/>
      <c r="E21" s="94"/>
      <c r="F21" s="94"/>
      <c r="H21" s="91"/>
      <c r="I21" s="97"/>
      <c r="J21" s="96"/>
      <c r="K21" s="96"/>
      <c r="L21" s="96"/>
      <c r="M21" s="89"/>
      <c r="N21" s="98">
        <v>0</v>
      </c>
      <c r="O21" s="94">
        <v>0</v>
      </c>
      <c r="P21" s="94">
        <v>0</v>
      </c>
      <c r="Q21" s="82">
        <f t="shared" si="0"/>
        <v>0</v>
      </c>
    </row>
    <row r="22" spans="1:17" s="49" customFormat="1" ht="9.75" customHeight="1" thickBot="1">
      <c r="A22" s="48"/>
      <c r="B22" s="147" t="s">
        <v>122</v>
      </c>
      <c r="C22" s="124">
        <v>39246</v>
      </c>
      <c r="D22" s="124">
        <v>3930</v>
      </c>
      <c r="E22" s="124">
        <f>C21+C22-D22</f>
        <v>43236</v>
      </c>
      <c r="F22" s="124"/>
      <c r="H22" s="125">
        <f>E22</f>
        <v>43236</v>
      </c>
      <c r="I22" s="126">
        <v>6745</v>
      </c>
      <c r="J22" s="127"/>
      <c r="K22" s="127"/>
      <c r="L22" s="127"/>
      <c r="M22" s="148">
        <f>SUM(H22:L22)</f>
        <v>49981</v>
      </c>
      <c r="N22" s="78"/>
      <c r="O22" s="78"/>
      <c r="P22" s="78"/>
      <c r="Q22" s="82">
        <f t="shared" si="0"/>
        <v>0</v>
      </c>
    </row>
    <row r="23" spans="7:17" ht="9.75" customHeight="1" thickTop="1">
      <c r="G23" s="195"/>
      <c r="H23" s="154"/>
      <c r="N23" s="91">
        <f>Q21</f>
        <v>0</v>
      </c>
      <c r="O23" s="97">
        <v>4243</v>
      </c>
      <c r="P23" s="116"/>
      <c r="Q23" s="82">
        <f t="shared" si="0"/>
        <v>4243</v>
      </c>
    </row>
    <row r="24" spans="1:17" ht="10.5" customHeight="1">
      <c r="A24" s="191">
        <f>C19+C20+C21+C22</f>
        <v>63202</v>
      </c>
      <c r="B24" s="160">
        <v>4</v>
      </c>
      <c r="G24" s="193"/>
      <c r="H24" s="153"/>
      <c r="N24" s="91">
        <f>Q23</f>
        <v>4243</v>
      </c>
      <c r="O24" s="97">
        <v>7000</v>
      </c>
      <c r="P24" s="116"/>
      <c r="Q24" s="82">
        <f t="shared" si="0"/>
        <v>11243</v>
      </c>
    </row>
    <row r="25" spans="1:17" s="49" customFormat="1" ht="9.75" customHeight="1">
      <c r="A25" s="48"/>
      <c r="B25" s="116" t="s">
        <v>131</v>
      </c>
      <c r="C25" s="89">
        <v>6101</v>
      </c>
      <c r="D25" s="89"/>
      <c r="E25" s="89"/>
      <c r="F25" s="89"/>
      <c r="G25" s="194"/>
      <c r="H25" s="99"/>
      <c r="I25" s="87"/>
      <c r="J25" s="89"/>
      <c r="K25" s="89"/>
      <c r="L25" s="89"/>
      <c r="M25" s="89"/>
      <c r="N25" s="91"/>
      <c r="O25" s="87"/>
      <c r="P25" s="87"/>
      <c r="Q25" s="101"/>
    </row>
    <row r="26" spans="1:17" s="49" customFormat="1" ht="9.75" customHeight="1">
      <c r="A26" s="48"/>
      <c r="B26" s="149" t="s">
        <v>132</v>
      </c>
      <c r="C26" s="89">
        <v>2550</v>
      </c>
      <c r="D26" s="89">
        <v>818</v>
      </c>
      <c r="E26" s="89">
        <f>C25+C26-D26</f>
        <v>7833</v>
      </c>
      <c r="F26" s="89"/>
      <c r="G26" s="194"/>
      <c r="H26" s="99">
        <f>E26</f>
        <v>7833</v>
      </c>
      <c r="I26" s="87">
        <v>3321</v>
      </c>
      <c r="J26" s="89"/>
      <c r="K26" s="89">
        <v>732</v>
      </c>
      <c r="L26" s="89"/>
      <c r="M26" s="92">
        <f>SUM(H26:L26)</f>
        <v>11886</v>
      </c>
      <c r="N26" s="91"/>
      <c r="O26" s="87"/>
      <c r="P26" s="87"/>
      <c r="Q26" s="87"/>
    </row>
    <row r="27" spans="1:17" s="49" customFormat="1" ht="9.75" customHeight="1">
      <c r="A27" s="48"/>
      <c r="B27" s="116" t="s">
        <v>133</v>
      </c>
      <c r="C27" s="89">
        <v>51344</v>
      </c>
      <c r="D27" s="89"/>
      <c r="E27" s="89"/>
      <c r="F27" s="89"/>
      <c r="G27" s="194"/>
      <c r="H27" s="99"/>
      <c r="I27" s="87"/>
      <c r="J27" s="89"/>
      <c r="K27" s="89"/>
      <c r="L27" s="89"/>
      <c r="M27" s="92"/>
      <c r="N27" s="91"/>
      <c r="O27" s="87"/>
      <c r="P27" s="87"/>
      <c r="Q27" s="87"/>
    </row>
    <row r="28" spans="1:17" s="49" customFormat="1" ht="9.75" customHeight="1" thickBot="1">
      <c r="A28" s="48"/>
      <c r="B28" s="147" t="s">
        <v>134</v>
      </c>
      <c r="C28" s="123">
        <v>9135</v>
      </c>
      <c r="D28" s="123">
        <v>6892</v>
      </c>
      <c r="E28" s="123">
        <f>C27+C28-D28</f>
        <v>53587</v>
      </c>
      <c r="F28" s="123"/>
      <c r="G28" s="194"/>
      <c r="H28" s="152">
        <f>E28</f>
        <v>53587</v>
      </c>
      <c r="I28" s="128"/>
      <c r="J28" s="123"/>
      <c r="K28" s="123"/>
      <c r="L28" s="123"/>
      <c r="M28" s="129">
        <f>SUM(H28:L28)</f>
        <v>53587</v>
      </c>
      <c r="N28" s="101"/>
      <c r="O28" s="101"/>
      <c r="P28" s="101"/>
      <c r="Q28" s="101"/>
    </row>
    <row r="29" spans="1:14" s="116" customFormat="1" ht="9.75" customHeight="1" thickTop="1">
      <c r="A29" s="190">
        <f>C25+C26+C27+C28</f>
        <v>69130</v>
      </c>
      <c r="B29" s="77">
        <v>5</v>
      </c>
      <c r="H29" s="157"/>
      <c r="N29" s="156"/>
    </row>
    <row r="30" spans="1:14" s="116" customFormat="1" ht="9.75" customHeight="1">
      <c r="A30" s="155"/>
      <c r="B30" s="116" t="s">
        <v>140</v>
      </c>
      <c r="C30" s="82"/>
      <c r="D30" s="82"/>
      <c r="E30" s="180"/>
      <c r="F30" s="82"/>
      <c r="H30" s="156"/>
      <c r="N30" s="156"/>
    </row>
    <row r="31" spans="1:14" s="116" customFormat="1" ht="9.75" customHeight="1">
      <c r="A31" s="155"/>
      <c r="B31" s="116" t="s">
        <v>141</v>
      </c>
      <c r="C31" s="97">
        <v>34167</v>
      </c>
      <c r="D31" s="97">
        <v>3944</v>
      </c>
      <c r="E31" s="97">
        <f>C31-D31</f>
        <v>30223</v>
      </c>
      <c r="F31" s="87">
        <f>Q24</f>
        <v>11243</v>
      </c>
      <c r="H31" s="91">
        <f>E31-F31</f>
        <v>18980</v>
      </c>
      <c r="I31" s="97">
        <v>4923</v>
      </c>
      <c r="J31" s="97"/>
      <c r="K31" s="97">
        <v>2262</v>
      </c>
      <c r="M31" s="87">
        <f>SUM(H31:L31)</f>
        <v>26165</v>
      </c>
      <c r="N31" s="156"/>
    </row>
    <row r="32" spans="1:14" s="116" customFormat="1" ht="9.75" customHeight="1">
      <c r="A32" s="155"/>
      <c r="B32" s="116" t="s">
        <v>143</v>
      </c>
      <c r="C32" s="94"/>
      <c r="D32" s="94"/>
      <c r="E32" s="97">
        <f>C32-D32</f>
        <v>0</v>
      </c>
      <c r="H32" s="156"/>
      <c r="N32" s="156"/>
    </row>
    <row r="33" spans="1:14" s="116" customFormat="1" ht="9.75" customHeight="1">
      <c r="A33" s="155"/>
      <c r="B33" s="116" t="s">
        <v>144</v>
      </c>
      <c r="C33" s="97">
        <v>21489</v>
      </c>
      <c r="D33" s="97">
        <v>2424</v>
      </c>
      <c r="E33" s="97">
        <f>C33-D33</f>
        <v>19065</v>
      </c>
      <c r="H33" s="119">
        <f>E33</f>
        <v>19065</v>
      </c>
      <c r="M33" s="87">
        <f>SUM(H33:L33)</f>
        <v>19065</v>
      </c>
      <c r="N33" s="156"/>
    </row>
    <row r="34" spans="1:14" s="116" customFormat="1" ht="8.25" customHeight="1" thickBot="1">
      <c r="A34" s="190">
        <f>C31+C33</f>
        <v>55656</v>
      </c>
      <c r="H34" s="156"/>
      <c r="N34" s="156"/>
    </row>
    <row r="35" spans="1:14" s="116" customFormat="1" ht="8.25" customHeight="1">
      <c r="A35" s="190"/>
      <c r="G35" s="196" t="s">
        <v>42</v>
      </c>
      <c r="H35" s="117"/>
      <c r="N35" s="156"/>
    </row>
    <row r="36" spans="1:17" s="49" customFormat="1" ht="9.75" customHeight="1">
      <c r="A36" s="77" t="s">
        <v>6</v>
      </c>
      <c r="C36" s="97">
        <f>SUM(C13:C34)</f>
        <v>274967</v>
      </c>
      <c r="D36" s="97">
        <f>SUM(D13:D34)</f>
        <v>25997</v>
      </c>
      <c r="E36" s="97">
        <f>SUM(E13:E34)</f>
        <v>248970</v>
      </c>
      <c r="F36" s="97">
        <f>SUM(F13:F34)</f>
        <v>42200</v>
      </c>
      <c r="G36" s="197" t="s">
        <v>40</v>
      </c>
      <c r="H36" s="101">
        <f>SUM(H14:H34)</f>
        <v>206770</v>
      </c>
      <c r="I36" s="97">
        <f>SUM(I15:I34)</f>
        <v>18547</v>
      </c>
      <c r="J36" s="97"/>
      <c r="K36" s="97">
        <f>SUM(K25:K34)</f>
        <v>2994</v>
      </c>
      <c r="L36" s="97">
        <f>SUM(L14:L34)</f>
        <v>34210</v>
      </c>
      <c r="M36" s="92">
        <f>SUM(H36:L36)</f>
        <v>262521</v>
      </c>
      <c r="N36" s="119">
        <f>N13</f>
        <v>3253</v>
      </c>
      <c r="O36" s="97">
        <f>N15+O23+O24</f>
        <v>42200</v>
      </c>
      <c r="P36" s="97">
        <f>SUM(P13:P24)</f>
        <v>34210</v>
      </c>
      <c r="Q36" s="81">
        <f>N36+O36-P36</f>
        <v>11243</v>
      </c>
    </row>
    <row r="37" spans="1:17" s="49" customFormat="1" ht="9.75" customHeight="1">
      <c r="A37" s="48"/>
      <c r="C37" s="89" t="s">
        <v>24</v>
      </c>
      <c r="D37" s="89" t="s">
        <v>25</v>
      </c>
      <c r="E37" s="89" t="s">
        <v>26</v>
      </c>
      <c r="F37" s="89" t="s">
        <v>45</v>
      </c>
      <c r="G37" s="197" t="s">
        <v>47</v>
      </c>
      <c r="H37" s="162" t="s">
        <v>14</v>
      </c>
      <c r="I37" s="105" t="s">
        <v>50</v>
      </c>
      <c r="J37" s="89" t="s">
        <v>43</v>
      </c>
      <c r="K37" s="100" t="s">
        <v>44</v>
      </c>
      <c r="L37" s="89" t="s">
        <v>45</v>
      </c>
      <c r="M37" s="121" t="s">
        <v>104</v>
      </c>
      <c r="N37" s="58" t="s">
        <v>49</v>
      </c>
      <c r="O37" s="97"/>
      <c r="P37" s="97"/>
      <c r="Q37" s="82"/>
    </row>
    <row r="38" spans="1:17" s="49" customFormat="1" ht="9.75" customHeight="1">
      <c r="A38" s="48"/>
      <c r="F38" s="49" t="s">
        <v>27</v>
      </c>
      <c r="G38" s="198">
        <v>20244</v>
      </c>
      <c r="H38" s="67" t="s">
        <v>46</v>
      </c>
      <c r="I38" s="59" t="s">
        <v>51</v>
      </c>
      <c r="K38" s="49" t="s">
        <v>20</v>
      </c>
      <c r="M38" s="106">
        <f>M36</f>
        <v>262521</v>
      </c>
      <c r="N38" s="119"/>
      <c r="O38" s="97"/>
      <c r="P38" s="97"/>
      <c r="Q38" s="82"/>
    </row>
    <row r="39" spans="1:17" s="49" customFormat="1" ht="9.75" customHeight="1">
      <c r="A39" s="48"/>
      <c r="G39" s="198">
        <v>3562</v>
      </c>
      <c r="H39" s="67" t="s">
        <v>48</v>
      </c>
      <c r="K39" s="49" t="s">
        <v>36</v>
      </c>
      <c r="N39" s="91"/>
      <c r="O39" s="87"/>
      <c r="P39" s="87"/>
      <c r="Q39" s="87"/>
    </row>
    <row r="40" spans="1:14" s="49" customFormat="1" ht="9.75" customHeight="1">
      <c r="A40" s="48"/>
      <c r="B40" s="183"/>
      <c r="C40" s="95" t="s">
        <v>115</v>
      </c>
      <c r="F40" s="146" t="s">
        <v>170</v>
      </c>
      <c r="G40" s="199">
        <f>SUM(G38:G39)</f>
        <v>23806</v>
      </c>
      <c r="K40" s="140" t="s">
        <v>31</v>
      </c>
      <c r="N40" s="51"/>
    </row>
    <row r="41" spans="1:17" s="49" customFormat="1" ht="9.75" customHeight="1">
      <c r="A41" s="48"/>
      <c r="B41" s="182"/>
      <c r="C41" s="97">
        <f>C14+C16+C21+C22+C27+C28+C33</f>
        <v>176877</v>
      </c>
      <c r="G41" s="198">
        <v>14960</v>
      </c>
      <c r="K41" s="141" t="s">
        <v>38</v>
      </c>
      <c r="N41" s="108"/>
      <c r="O41" s="109"/>
      <c r="P41" s="110"/>
      <c r="Q41" s="111"/>
    </row>
    <row r="42" spans="1:17" s="49" customFormat="1" ht="9.75" customHeight="1">
      <c r="A42" s="48"/>
      <c r="B42" s="117"/>
      <c r="C42" s="95" t="s">
        <v>116</v>
      </c>
      <c r="D42" s="117"/>
      <c r="E42" s="94"/>
      <c r="G42" s="198">
        <v>22689</v>
      </c>
      <c r="H42" s="89"/>
      <c r="L42" s="49" t="s">
        <v>123</v>
      </c>
      <c r="M42" s="89">
        <v>69496</v>
      </c>
      <c r="N42" s="113"/>
      <c r="O42" s="110"/>
      <c r="P42" s="110"/>
      <c r="Q42" s="67"/>
    </row>
    <row r="43" spans="1:17" s="49" customFormat="1" ht="9.75" customHeight="1">
      <c r="A43" s="48"/>
      <c r="C43" s="97">
        <f>C13+C15+C19+C20+C25+C26+C31</f>
        <v>98090</v>
      </c>
      <c r="D43" s="117"/>
      <c r="E43" s="97"/>
      <c r="F43" s="116"/>
      <c r="G43" s="198">
        <v>22957</v>
      </c>
      <c r="H43" s="97"/>
      <c r="I43" s="116"/>
      <c r="J43" s="116"/>
      <c r="K43" s="116"/>
      <c r="L43" s="49" t="s">
        <v>124</v>
      </c>
      <c r="M43" s="94">
        <v>82322</v>
      </c>
      <c r="N43" s="51"/>
      <c r="Q43" s="115"/>
    </row>
    <row r="44" spans="1:14" s="49" customFormat="1" ht="9.75" customHeight="1">
      <c r="A44" s="48"/>
      <c r="B44" s="67"/>
      <c r="C44" s="116" t="s">
        <v>6</v>
      </c>
      <c r="D44" s="116"/>
      <c r="E44" s="87"/>
      <c r="F44" s="146" t="s">
        <v>171</v>
      </c>
      <c r="G44" s="200">
        <f>SUM(G41:G43)</f>
        <v>60606</v>
      </c>
      <c r="H44" s="82"/>
      <c r="I44" s="116"/>
      <c r="J44" s="116"/>
      <c r="K44" s="116"/>
      <c r="L44" s="49" t="s">
        <v>138</v>
      </c>
      <c r="M44" s="94">
        <v>65473</v>
      </c>
      <c r="N44" s="51"/>
    </row>
    <row r="45" spans="1:14" ht="9.75" customHeight="1">
      <c r="A45" s="48"/>
      <c r="B45" s="67"/>
      <c r="C45" s="87">
        <f>C41+C43</f>
        <v>274967</v>
      </c>
      <c r="D45" s="117"/>
      <c r="E45" s="97"/>
      <c r="F45" s="77" t="s">
        <v>173</v>
      </c>
      <c r="G45" s="198"/>
      <c r="H45" s="82"/>
      <c r="J45" s="116"/>
      <c r="K45" s="116"/>
      <c r="L45" s="110" t="s">
        <v>166</v>
      </c>
      <c r="M45" s="181">
        <f>M36-M42-M43-M44</f>
        <v>45230</v>
      </c>
      <c r="N45" s="153"/>
    </row>
    <row r="46" spans="1:14" ht="11.25" customHeight="1" thickBot="1">
      <c r="A46" s="48"/>
      <c r="E46" s="87"/>
      <c r="F46" s="77" t="s">
        <v>172</v>
      </c>
      <c r="G46" s="201">
        <f>G40+G44</f>
        <v>84412</v>
      </c>
      <c r="H46" s="101"/>
      <c r="J46" s="116"/>
      <c r="K46" s="116"/>
      <c r="L46" s="116"/>
      <c r="M46" s="49"/>
      <c r="N46" s="153"/>
    </row>
    <row r="47" spans="1:14" ht="9.75" customHeight="1">
      <c r="A47" s="190">
        <f>A18+A24+A29++A34</f>
        <v>274967</v>
      </c>
      <c r="G47" s="7"/>
      <c r="H47" s="7"/>
      <c r="I47" s="116"/>
      <c r="J47" s="116"/>
      <c r="K47" s="116"/>
      <c r="L47" s="116" t="s">
        <v>167</v>
      </c>
      <c r="M47" s="114">
        <f>SUM(M42:M46)</f>
        <v>262521</v>
      </c>
      <c r="N47" s="153"/>
    </row>
    <row r="48" ht="9.75" customHeight="1"/>
    <row r="49" ht="9.75" customHeight="1"/>
    <row r="50" ht="9.75" customHeight="1"/>
    <row r="51" ht="9.75" customHeight="1"/>
  </sheetData>
  <printOptions/>
  <pageMargins left="0.3937007874015748" right="0.3937007874015748" top="0.7874015748031497" bottom="0.7874015748031497" header="0.31496062992125984" footer="0.31496062992125984"/>
  <pageSetup horizontalDpi="300" verticalDpi="300" orientation="landscape" paperSize="9" r:id="rId2"/>
  <headerFooter alignWithMargins="0">
    <oddHeader>&amp;LPar Kitenge S&amp;C&amp;A&amp;R&amp;D</oddHeader>
    <oddFooter>&amp;L&amp;F&amp;CLiaisonInvABC.xls&amp;RPage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showZeros="0" workbookViewId="0" topLeftCell="A14">
      <selection activeCell="C27" sqref="C27"/>
    </sheetView>
  </sheetViews>
  <sheetFormatPr defaultColWidth="11.421875" defaultRowHeight="12.75"/>
  <cols>
    <col min="1" max="1" width="6.140625" style="5" customWidth="1"/>
    <col min="2" max="2" width="5.57421875" style="5" customWidth="1"/>
    <col min="3" max="3" width="9.8515625" style="5" customWidth="1"/>
    <col min="4" max="4" width="9.28125" style="5" customWidth="1"/>
    <col min="5" max="5" width="9.7109375" style="5" customWidth="1"/>
    <col min="6" max="6" width="9.28125" style="5" customWidth="1"/>
    <col min="7" max="7" width="8.140625" style="5" customWidth="1"/>
    <col min="8" max="8" width="9.57421875" style="5" customWidth="1"/>
    <col min="9" max="9" width="7.7109375" style="5" customWidth="1"/>
    <col min="10" max="10" width="0" style="5" hidden="1" customWidth="1"/>
    <col min="11" max="11" width="7.140625" style="5" customWidth="1"/>
    <col min="12" max="12" width="8.28125" style="5" customWidth="1"/>
    <col min="13" max="13" width="10.28125" style="5" customWidth="1"/>
    <col min="14" max="14" width="9.421875" style="5" customWidth="1"/>
    <col min="15" max="15" width="7.7109375" style="5" customWidth="1"/>
    <col min="16" max="16" width="8.28125" style="5" customWidth="1"/>
    <col min="17" max="17" width="9.421875" style="5" customWidth="1"/>
    <col min="18" max="16384" width="11.421875" style="5" customWidth="1"/>
  </cols>
  <sheetData>
    <row r="1" spans="1:17" ht="31.5" customHeight="1">
      <c r="A1" s="2" t="s">
        <v>7</v>
      </c>
      <c r="B1" s="2"/>
      <c r="C1" s="2"/>
      <c r="D1" s="2"/>
      <c r="E1" s="2"/>
      <c r="F1" s="2"/>
      <c r="G1" s="2"/>
      <c r="H1" s="2"/>
      <c r="I1" s="2" t="s">
        <v>8</v>
      </c>
      <c r="J1" s="3"/>
      <c r="K1" s="3"/>
      <c r="L1" s="3"/>
      <c r="M1" s="3"/>
      <c r="N1" s="4" t="s">
        <v>96</v>
      </c>
      <c r="O1" s="2"/>
      <c r="P1" s="3"/>
      <c r="Q1" s="3"/>
    </row>
    <row r="2" spans="1:17" ht="20.25" customHeight="1">
      <c r="A2" s="6" t="s">
        <v>9</v>
      </c>
      <c r="B2" s="7"/>
      <c r="C2" s="7"/>
      <c r="D2" s="7"/>
      <c r="E2" s="8"/>
      <c r="H2" s="8"/>
      <c r="I2" s="9"/>
      <c r="J2" s="8" t="s">
        <v>0</v>
      </c>
      <c r="K2" s="7"/>
      <c r="L2" s="7"/>
      <c r="M2" s="7"/>
      <c r="N2" s="10" t="s">
        <v>97</v>
      </c>
      <c r="O2" s="7"/>
      <c r="P2" s="45">
        <v>35811</v>
      </c>
      <c r="Q2" s="7"/>
    </row>
    <row r="3" spans="1:15" ht="13.5" customHeight="1">
      <c r="A3" s="5" t="s">
        <v>10</v>
      </c>
      <c r="G3" s="7"/>
      <c r="H3" s="46"/>
      <c r="I3" s="47"/>
      <c r="J3" s="47"/>
      <c r="K3" s="47"/>
      <c r="L3" s="47"/>
      <c r="M3" s="11"/>
      <c r="N3" s="12" t="s">
        <v>11</v>
      </c>
      <c r="O3" s="6"/>
    </row>
    <row r="4" spans="1:14" s="49" customFormat="1" ht="13.5" customHeight="1">
      <c r="A4" s="48"/>
      <c r="F4" s="49" t="s">
        <v>12</v>
      </c>
      <c r="G4" s="50" t="s">
        <v>13</v>
      </c>
      <c r="H4" s="51" t="s">
        <v>14</v>
      </c>
      <c r="I4" s="52" t="s">
        <v>50</v>
      </c>
      <c r="K4" s="53" t="s">
        <v>15</v>
      </c>
      <c r="L4" s="50" t="s">
        <v>16</v>
      </c>
      <c r="M4" s="50" t="s">
        <v>2</v>
      </c>
      <c r="N4" s="54"/>
    </row>
    <row r="5" spans="1:14" s="49" customFormat="1" ht="13.5" customHeight="1">
      <c r="A5" s="55" t="s">
        <v>103</v>
      </c>
      <c r="C5" s="56"/>
      <c r="F5" s="49" t="s">
        <v>17</v>
      </c>
      <c r="G5" s="57" t="s">
        <v>18</v>
      </c>
      <c r="H5" s="58" t="s">
        <v>19</v>
      </c>
      <c r="I5" s="59" t="s">
        <v>51</v>
      </c>
      <c r="K5" s="49" t="s">
        <v>20</v>
      </c>
      <c r="L5" s="49" t="s">
        <v>21</v>
      </c>
      <c r="M5" s="50" t="s">
        <v>22</v>
      </c>
      <c r="N5" s="51"/>
    </row>
    <row r="6" spans="1:14" s="49" customFormat="1" ht="13.5" customHeight="1">
      <c r="A6" s="48"/>
      <c r="B6" s="49" t="s">
        <v>23</v>
      </c>
      <c r="C6" s="49" t="s">
        <v>24</v>
      </c>
      <c r="D6" s="49" t="s">
        <v>25</v>
      </c>
      <c r="E6" s="49" t="s">
        <v>26</v>
      </c>
      <c r="F6" s="49" t="s">
        <v>27</v>
      </c>
      <c r="G6" s="60" t="s">
        <v>28</v>
      </c>
      <c r="H6" s="50" t="s">
        <v>29</v>
      </c>
      <c r="I6" s="61"/>
      <c r="J6" s="49" t="s">
        <v>30</v>
      </c>
      <c r="K6" s="62" t="s">
        <v>31</v>
      </c>
      <c r="N6" s="51"/>
    </row>
    <row r="7" spans="1:15" s="49" customFormat="1" ht="13.5" customHeight="1">
      <c r="A7" s="48"/>
      <c r="B7" s="135" t="s">
        <v>100</v>
      </c>
      <c r="C7" s="134">
        <v>86479</v>
      </c>
      <c r="D7" s="94">
        <v>3745</v>
      </c>
      <c r="E7" s="63"/>
      <c r="F7" s="138" t="s">
        <v>101</v>
      </c>
      <c r="G7" s="60" t="s">
        <v>36</v>
      </c>
      <c r="H7" s="58" t="s">
        <v>37</v>
      </c>
      <c r="I7" s="64" t="s">
        <v>51</v>
      </c>
      <c r="J7" s="65"/>
      <c r="K7" s="64" t="s">
        <v>38</v>
      </c>
      <c r="L7" s="65"/>
      <c r="M7" s="66"/>
      <c r="N7" s="58" t="s">
        <v>11</v>
      </c>
      <c r="O7" s="50"/>
    </row>
    <row r="8" spans="1:17" s="49" customFormat="1" ht="13.5" customHeight="1">
      <c r="A8" s="48"/>
      <c r="B8" s="67" t="s">
        <v>117</v>
      </c>
      <c r="C8" s="133">
        <v>3253</v>
      </c>
      <c r="D8" s="94">
        <v>2458</v>
      </c>
      <c r="E8" s="68"/>
      <c r="F8" s="139"/>
      <c r="G8" s="69" t="s">
        <v>39</v>
      </c>
      <c r="H8" s="70"/>
      <c r="I8" s="66"/>
      <c r="J8" s="68"/>
      <c r="K8" s="150" t="s">
        <v>137</v>
      </c>
      <c r="L8" s="68"/>
      <c r="M8" s="68" t="s">
        <v>98</v>
      </c>
      <c r="N8" s="51"/>
      <c r="Q8" s="67"/>
    </row>
    <row r="9" spans="1:17" s="49" customFormat="1" ht="13.5" customHeight="1">
      <c r="A9" s="48"/>
      <c r="B9" s="67" t="s">
        <v>118</v>
      </c>
      <c r="C9" s="132">
        <f>SUM(C7:C8)</f>
        <v>89732</v>
      </c>
      <c r="D9" s="68">
        <f>SUM(D7:D8)</f>
        <v>6203</v>
      </c>
      <c r="E9" s="68"/>
      <c r="F9" s="68"/>
      <c r="G9" s="69" t="s">
        <v>40</v>
      </c>
      <c r="H9" s="70"/>
      <c r="I9" s="66"/>
      <c r="J9" s="68"/>
      <c r="K9" s="68" t="s">
        <v>135</v>
      </c>
      <c r="L9" s="66"/>
      <c r="M9" s="66" t="s">
        <v>99</v>
      </c>
      <c r="N9" s="120" t="s">
        <v>32</v>
      </c>
      <c r="O9" s="71" t="s">
        <v>33</v>
      </c>
      <c r="P9" s="71" t="s">
        <v>34</v>
      </c>
      <c r="Q9" s="71" t="s">
        <v>35</v>
      </c>
    </row>
    <row r="10" spans="1:17" s="49" customFormat="1" ht="13.5" customHeight="1">
      <c r="A10" s="48"/>
      <c r="B10" s="137" t="s">
        <v>41</v>
      </c>
      <c r="C10" s="136"/>
      <c r="D10" s="72"/>
      <c r="E10" s="72"/>
      <c r="F10" s="72"/>
      <c r="H10" s="73"/>
      <c r="I10" s="75"/>
      <c r="J10" s="74"/>
      <c r="K10" s="66" t="s">
        <v>136</v>
      </c>
      <c r="L10" s="75"/>
      <c r="M10" s="76">
        <v>0</v>
      </c>
      <c r="N10" s="83"/>
      <c r="O10" s="84">
        <v>3253</v>
      </c>
      <c r="P10" s="85"/>
      <c r="Q10" s="86">
        <v>3253</v>
      </c>
    </row>
    <row r="11" spans="1:17" s="49" customFormat="1" ht="13.5" customHeight="1">
      <c r="A11" s="48"/>
      <c r="B11" s="116" t="s">
        <v>105</v>
      </c>
      <c r="C11" s="78">
        <v>25924</v>
      </c>
      <c r="D11" s="78">
        <v>1108</v>
      </c>
      <c r="E11" s="78">
        <f>C11-D11</f>
        <v>24816</v>
      </c>
      <c r="F11" s="78">
        <v>24816</v>
      </c>
      <c r="H11" s="80"/>
      <c r="I11" s="82"/>
      <c r="J11" s="78"/>
      <c r="K11" s="82"/>
      <c r="L11" s="82"/>
      <c r="M11" s="82"/>
      <c r="N11" s="93">
        <v>3253</v>
      </c>
      <c r="O11" s="89">
        <v>0</v>
      </c>
      <c r="P11" s="94">
        <v>3253</v>
      </c>
      <c r="Q11" s="82">
        <f aca="true" t="shared" si="0" ref="Q11:Q17">N11+O11-P11</f>
        <v>0</v>
      </c>
    </row>
    <row r="12" spans="1:17" s="49" customFormat="1" ht="13.5" customHeight="1">
      <c r="A12" s="48"/>
      <c r="B12" s="117" t="s">
        <v>106</v>
      </c>
      <c r="C12" s="87">
        <v>26484</v>
      </c>
      <c r="D12" s="88">
        <v>1543</v>
      </c>
      <c r="E12" s="78">
        <f>C12-D12</f>
        <v>24941</v>
      </c>
      <c r="F12" s="89">
        <v>6141</v>
      </c>
      <c r="H12" s="91">
        <f>E12-F12</f>
        <v>18800</v>
      </c>
      <c r="I12" s="87"/>
      <c r="J12" s="87"/>
      <c r="K12" s="89"/>
      <c r="L12" s="89">
        <f>P11</f>
        <v>3253</v>
      </c>
      <c r="M12" s="92">
        <f>SUM(H12:L12)</f>
        <v>22053</v>
      </c>
      <c r="N12" s="98">
        <v>6141</v>
      </c>
      <c r="O12" s="94">
        <v>24816</v>
      </c>
      <c r="P12" s="94">
        <v>0</v>
      </c>
      <c r="Q12" s="82">
        <f t="shared" si="0"/>
        <v>30957</v>
      </c>
    </row>
    <row r="13" spans="1:17" s="49" customFormat="1" ht="13.5" customHeight="1">
      <c r="A13" s="48"/>
      <c r="B13" s="49" t="s">
        <v>107</v>
      </c>
      <c r="C13" s="94">
        <v>13312</v>
      </c>
      <c r="D13" s="89">
        <v>1470</v>
      </c>
      <c r="E13" s="94">
        <f>C13-D13</f>
        <v>11842</v>
      </c>
      <c r="F13" s="94"/>
      <c r="H13" s="91">
        <f>E13</f>
        <v>11842</v>
      </c>
      <c r="I13" s="97">
        <v>3558</v>
      </c>
      <c r="J13" s="96"/>
      <c r="K13" s="97"/>
      <c r="L13" s="97">
        <v>13826</v>
      </c>
      <c r="M13" s="92">
        <f>SUM(H13:L13)</f>
        <v>29226</v>
      </c>
      <c r="N13" s="99">
        <f>Q12</f>
        <v>30957</v>
      </c>
      <c r="O13" s="89">
        <v>0</v>
      </c>
      <c r="P13" s="94">
        <v>6141</v>
      </c>
      <c r="Q13" s="82">
        <f t="shared" si="0"/>
        <v>24816</v>
      </c>
    </row>
    <row r="14" spans="1:17" s="49" customFormat="1" ht="13.5" customHeight="1" thickBot="1">
      <c r="A14" s="48"/>
      <c r="B14" s="122" t="s">
        <v>108</v>
      </c>
      <c r="C14" s="123">
        <v>21259</v>
      </c>
      <c r="D14" s="123">
        <v>3042</v>
      </c>
      <c r="E14" s="124">
        <f>C14-D14</f>
        <v>18217</v>
      </c>
      <c r="F14" s="123"/>
      <c r="G14" s="136"/>
      <c r="H14" s="125">
        <f>E14</f>
        <v>18217</v>
      </c>
      <c r="I14" s="126"/>
      <c r="J14" s="127"/>
      <c r="K14" s="128"/>
      <c r="L14" s="123"/>
      <c r="M14" s="129">
        <f>SUM(H14:L14)</f>
        <v>18217</v>
      </c>
      <c r="N14" s="130">
        <f>Q13</f>
        <v>24816</v>
      </c>
      <c r="O14" s="124"/>
      <c r="P14" s="131">
        <v>7685</v>
      </c>
      <c r="Q14" s="126">
        <f t="shared" si="0"/>
        <v>17131</v>
      </c>
    </row>
    <row r="15" spans="1:17" s="49" customFormat="1" ht="13.5" customHeight="1" thickTop="1">
      <c r="A15" s="48"/>
      <c r="B15" s="116" t="s">
        <v>119</v>
      </c>
      <c r="C15" s="94">
        <v>6203</v>
      </c>
      <c r="D15" s="94"/>
      <c r="E15" s="94"/>
      <c r="F15" s="97"/>
      <c r="G15" s="144">
        <v>34732</v>
      </c>
      <c r="H15" s="101"/>
      <c r="I15" s="97"/>
      <c r="J15" s="95"/>
      <c r="K15" s="95"/>
      <c r="L15" s="95"/>
      <c r="M15" s="92"/>
      <c r="N15" s="51"/>
      <c r="Q15" s="82">
        <f t="shared" si="0"/>
        <v>0</v>
      </c>
    </row>
    <row r="16" spans="1:17" s="49" customFormat="1" ht="13.5" customHeight="1">
      <c r="A16" s="48"/>
      <c r="B16" s="146" t="s">
        <v>120</v>
      </c>
      <c r="C16" s="89">
        <v>9833</v>
      </c>
      <c r="D16" s="89">
        <v>826</v>
      </c>
      <c r="E16" s="94">
        <f>C15+C16-D16</f>
        <v>15210</v>
      </c>
      <c r="F16" s="89"/>
      <c r="G16" s="145"/>
      <c r="H16" s="91">
        <f>E16</f>
        <v>15210</v>
      </c>
      <c r="I16" s="87"/>
      <c r="J16" s="89"/>
      <c r="K16" s="89"/>
      <c r="L16" s="89">
        <f>P16</f>
        <v>17131</v>
      </c>
      <c r="M16" s="92">
        <f>SUM(H16:L16)</f>
        <v>32341</v>
      </c>
      <c r="N16" s="99">
        <f>Q14</f>
        <v>17131</v>
      </c>
      <c r="O16" s="89">
        <v>0</v>
      </c>
      <c r="P16" s="89">
        <v>17131</v>
      </c>
      <c r="Q16" s="82">
        <f t="shared" si="0"/>
        <v>0</v>
      </c>
    </row>
    <row r="17" spans="1:17" s="49" customFormat="1" ht="13.5" customHeight="1">
      <c r="A17" s="48"/>
      <c r="B17" s="49" t="s">
        <v>121</v>
      </c>
      <c r="C17" s="94">
        <v>7920</v>
      </c>
      <c r="D17" s="94"/>
      <c r="E17" s="94"/>
      <c r="F17" s="94"/>
      <c r="G17" s="90">
        <v>6160</v>
      </c>
      <c r="H17" s="91"/>
      <c r="I17" s="97"/>
      <c r="J17" s="96"/>
      <c r="K17" s="96"/>
      <c r="L17" s="96"/>
      <c r="M17" s="89"/>
      <c r="N17" s="98">
        <v>0</v>
      </c>
      <c r="O17" s="94">
        <v>0</v>
      </c>
      <c r="P17" s="94">
        <v>0</v>
      </c>
      <c r="Q17" s="82">
        <f t="shared" si="0"/>
        <v>0</v>
      </c>
    </row>
    <row r="18" spans="1:17" s="49" customFormat="1" ht="13.5" customHeight="1" thickBot="1">
      <c r="A18" s="48"/>
      <c r="B18" s="147" t="s">
        <v>122</v>
      </c>
      <c r="C18" s="124">
        <v>39246</v>
      </c>
      <c r="D18" s="124">
        <v>3930</v>
      </c>
      <c r="E18" s="124">
        <f>C17+C18-D18</f>
        <v>43236</v>
      </c>
      <c r="F18" s="124"/>
      <c r="G18" s="143">
        <v>45184</v>
      </c>
      <c r="H18" s="128">
        <f>E18</f>
        <v>43236</v>
      </c>
      <c r="I18" s="126">
        <v>6745</v>
      </c>
      <c r="J18" s="127"/>
      <c r="K18" s="127"/>
      <c r="L18" s="127"/>
      <c r="M18" s="148">
        <f>SUM(H18:L18)</f>
        <v>49981</v>
      </c>
      <c r="N18" s="130"/>
      <c r="O18" s="124"/>
      <c r="P18" s="124"/>
      <c r="Q18" s="126"/>
    </row>
    <row r="19" spans="1:17" s="49" customFormat="1" ht="13.5" customHeight="1" thickTop="1">
      <c r="A19" s="48"/>
      <c r="B19" s="116" t="s">
        <v>131</v>
      </c>
      <c r="C19" s="89"/>
      <c r="D19" s="89"/>
      <c r="E19" s="89"/>
      <c r="F19" s="89"/>
      <c r="G19" s="89"/>
      <c r="H19" s="99"/>
      <c r="I19" s="87"/>
      <c r="J19" s="89"/>
      <c r="K19" s="89"/>
      <c r="L19" s="89"/>
      <c r="M19" s="89"/>
      <c r="N19" s="99"/>
      <c r="O19" s="89"/>
      <c r="P19" s="89"/>
      <c r="Q19" s="101"/>
    </row>
    <row r="20" spans="1:17" s="49" customFormat="1" ht="13.5" customHeight="1">
      <c r="A20" s="48"/>
      <c r="B20" s="149" t="s">
        <v>132</v>
      </c>
      <c r="C20" s="89"/>
      <c r="D20" s="89"/>
      <c r="E20" s="89"/>
      <c r="F20" s="89"/>
      <c r="G20" s="89"/>
      <c r="H20" s="99">
        <f>E20</f>
        <v>0</v>
      </c>
      <c r="I20" s="87"/>
      <c r="J20" s="89"/>
      <c r="K20" s="89"/>
      <c r="L20" s="89"/>
      <c r="M20" s="89"/>
      <c r="N20" s="99"/>
      <c r="O20" s="89"/>
      <c r="P20" s="89"/>
      <c r="Q20" s="87"/>
    </row>
    <row r="21" spans="1:17" s="49" customFormat="1" ht="13.5" customHeight="1">
      <c r="A21" s="48"/>
      <c r="B21" s="116" t="s">
        <v>133</v>
      </c>
      <c r="C21" s="89"/>
      <c r="D21" s="89"/>
      <c r="E21" s="89"/>
      <c r="F21" s="89"/>
      <c r="G21" s="89"/>
      <c r="H21" s="99"/>
      <c r="I21" s="87"/>
      <c r="J21" s="89"/>
      <c r="K21" s="89"/>
      <c r="L21" s="89"/>
      <c r="M21" s="89"/>
      <c r="N21" s="99"/>
      <c r="O21" s="89"/>
      <c r="P21" s="89"/>
      <c r="Q21" s="87"/>
    </row>
    <row r="22" spans="1:17" s="49" customFormat="1" ht="13.5" customHeight="1">
      <c r="A22" s="48"/>
      <c r="B22" s="116" t="s">
        <v>134</v>
      </c>
      <c r="C22" s="89"/>
      <c r="D22" s="89"/>
      <c r="E22" s="89"/>
      <c r="F22" s="89"/>
      <c r="G22" s="89"/>
      <c r="H22" s="99"/>
      <c r="I22" s="87"/>
      <c r="J22" s="89"/>
      <c r="K22" s="89"/>
      <c r="L22" s="89"/>
      <c r="M22" s="89"/>
      <c r="N22" s="99"/>
      <c r="O22" s="89"/>
      <c r="P22" s="89"/>
      <c r="Q22" s="87"/>
    </row>
    <row r="23" spans="1:17" s="49" customFormat="1" ht="13.5" customHeight="1">
      <c r="A23" s="48"/>
      <c r="B23" s="77">
        <v>5</v>
      </c>
      <c r="C23" s="89"/>
      <c r="D23" s="89"/>
      <c r="E23" s="89"/>
      <c r="F23" s="89"/>
      <c r="G23" s="89"/>
      <c r="H23" s="99"/>
      <c r="I23" s="87"/>
      <c r="J23" s="89"/>
      <c r="K23" s="89"/>
      <c r="L23" s="89"/>
      <c r="M23" s="89"/>
      <c r="N23" s="99"/>
      <c r="O23" s="89"/>
      <c r="P23" s="89"/>
      <c r="Q23" s="87"/>
    </row>
    <row r="24" spans="1:17" s="49" customFormat="1" ht="13.5" customHeight="1">
      <c r="A24" s="48"/>
      <c r="C24" s="89"/>
      <c r="D24" s="89"/>
      <c r="E24" s="89"/>
      <c r="F24" s="89"/>
      <c r="G24" s="89"/>
      <c r="H24" s="99"/>
      <c r="I24" s="87"/>
      <c r="J24" s="89"/>
      <c r="K24" s="89"/>
      <c r="L24" s="89"/>
      <c r="M24" s="89"/>
      <c r="N24" s="99"/>
      <c r="O24" s="89"/>
      <c r="P24" s="89"/>
      <c r="Q24" s="87"/>
    </row>
    <row r="25" spans="1:17" s="49" customFormat="1" ht="13.5" customHeight="1">
      <c r="A25" s="48"/>
      <c r="C25" s="89"/>
      <c r="D25" s="89"/>
      <c r="E25" s="89"/>
      <c r="F25" s="89"/>
      <c r="G25" s="89"/>
      <c r="H25" s="99"/>
      <c r="I25" s="87"/>
      <c r="J25" s="89"/>
      <c r="K25" s="89"/>
      <c r="L25" s="89"/>
      <c r="M25" s="89"/>
      <c r="N25" s="91"/>
      <c r="O25" s="87"/>
      <c r="P25" s="87"/>
      <c r="Q25" s="87"/>
    </row>
    <row r="26" spans="1:17" s="49" customFormat="1" ht="13.5" customHeight="1">
      <c r="A26" s="48"/>
      <c r="C26" s="89"/>
      <c r="D26" s="89"/>
      <c r="E26" s="89"/>
      <c r="F26" s="89"/>
      <c r="G26" s="89"/>
      <c r="H26" s="99"/>
      <c r="I26" s="87"/>
      <c r="J26" s="89"/>
      <c r="K26" s="89"/>
      <c r="L26" s="89"/>
      <c r="M26" s="89"/>
      <c r="N26" s="91"/>
      <c r="O26" s="87"/>
      <c r="P26" s="87"/>
      <c r="Q26" s="87"/>
    </row>
    <row r="27" spans="1:17" s="49" customFormat="1" ht="13.5" customHeight="1">
      <c r="A27" s="77" t="s">
        <v>6</v>
      </c>
      <c r="C27" s="97">
        <f>SUM(C11:C26)</f>
        <v>150181</v>
      </c>
      <c r="D27" s="97">
        <f>SUM(D11:D26)</f>
        <v>11919</v>
      </c>
      <c r="E27" s="97">
        <f>SUM(E11:E26)</f>
        <v>138262</v>
      </c>
      <c r="F27" s="97">
        <f>SUM(F11:F26)</f>
        <v>30957</v>
      </c>
      <c r="G27" s="97">
        <f>SUM(G15:G26)</f>
        <v>86076</v>
      </c>
      <c r="H27" s="91">
        <f>SUM(H12:H26)</f>
        <v>107305</v>
      </c>
      <c r="I27" s="97">
        <f>SUM(I13:I26)</f>
        <v>10303</v>
      </c>
      <c r="J27" s="97"/>
      <c r="K27" s="97"/>
      <c r="L27" s="97">
        <f>SUM(L12:L26)</f>
        <v>34210</v>
      </c>
      <c r="M27" s="92">
        <f>SUM(H27:L27)</f>
        <v>151818</v>
      </c>
      <c r="N27" s="119">
        <f>N11</f>
        <v>3253</v>
      </c>
      <c r="O27" s="97">
        <f>N13</f>
        <v>30957</v>
      </c>
      <c r="P27" s="97">
        <f>SUM(P11:P26)</f>
        <v>34210</v>
      </c>
      <c r="Q27" s="81">
        <f>N27+O27-P27</f>
        <v>0</v>
      </c>
    </row>
    <row r="28" spans="1:17" s="49" customFormat="1" ht="13.5" customHeight="1">
      <c r="A28" s="48"/>
      <c r="C28" s="97">
        <v>55784</v>
      </c>
      <c r="D28" s="95" t="s">
        <v>115</v>
      </c>
      <c r="E28" s="95" t="s">
        <v>116</v>
      </c>
      <c r="F28" s="95"/>
      <c r="G28" s="103" t="s">
        <v>42</v>
      </c>
      <c r="H28" s="99" t="s">
        <v>14</v>
      </c>
      <c r="I28" s="105" t="s">
        <v>50</v>
      </c>
      <c r="J28" s="89" t="s">
        <v>43</v>
      </c>
      <c r="K28" s="100" t="s">
        <v>44</v>
      </c>
      <c r="L28" s="89" t="s">
        <v>45</v>
      </c>
      <c r="M28" s="121" t="s">
        <v>104</v>
      </c>
      <c r="N28" s="58" t="s">
        <v>49</v>
      </c>
      <c r="O28" s="97"/>
      <c r="P28" s="97"/>
      <c r="Q28" s="82"/>
    </row>
    <row r="29" spans="1:17" s="49" customFormat="1" ht="13.5" customHeight="1">
      <c r="A29" s="48"/>
      <c r="B29" s="104" t="s">
        <v>100</v>
      </c>
      <c r="C29" s="118">
        <f>SUM(C27:C28)</f>
        <v>205965</v>
      </c>
      <c r="D29" s="95">
        <f>C17+C18</f>
        <v>47166</v>
      </c>
      <c r="E29" s="95">
        <f>C15+C16</f>
        <v>16036</v>
      </c>
      <c r="F29" s="95"/>
      <c r="G29" s="103" t="s">
        <v>40</v>
      </c>
      <c r="H29" s="51" t="s">
        <v>46</v>
      </c>
      <c r="I29" s="59" t="s">
        <v>51</v>
      </c>
      <c r="K29" s="49" t="s">
        <v>20</v>
      </c>
      <c r="M29" s="106">
        <f>M27</f>
        <v>151818</v>
      </c>
      <c r="N29" s="119"/>
      <c r="O29" s="97"/>
      <c r="P29" s="97"/>
      <c r="Q29" s="82"/>
    </row>
    <row r="30" spans="1:17" s="49" customFormat="1" ht="13.5" customHeight="1">
      <c r="A30" s="48"/>
      <c r="B30" s="142" t="s">
        <v>127</v>
      </c>
      <c r="C30" s="89" t="s">
        <v>24</v>
      </c>
      <c r="D30" s="89" t="s">
        <v>25</v>
      </c>
      <c r="E30" s="89" t="s">
        <v>26</v>
      </c>
      <c r="F30" s="89" t="s">
        <v>12</v>
      </c>
      <c r="G30" s="103" t="s">
        <v>47</v>
      </c>
      <c r="H30" s="51" t="s">
        <v>48</v>
      </c>
      <c r="K30" s="49" t="s">
        <v>36</v>
      </c>
      <c r="L30" s="49" t="s">
        <v>123</v>
      </c>
      <c r="M30" s="89">
        <v>69496</v>
      </c>
      <c r="N30" s="91"/>
      <c r="O30" s="87"/>
      <c r="P30" s="87"/>
      <c r="Q30" s="87"/>
    </row>
    <row r="31" spans="1:14" s="49" customFormat="1" ht="13.5" customHeight="1">
      <c r="A31" s="48"/>
      <c r="B31" s="117" t="s">
        <v>128</v>
      </c>
      <c r="C31" s="117">
        <v>6101</v>
      </c>
      <c r="D31" s="117" t="s">
        <v>113</v>
      </c>
      <c r="E31" s="94">
        <v>7920</v>
      </c>
      <c r="F31" s="49" t="s">
        <v>17</v>
      </c>
      <c r="G31" s="112">
        <f>G27</f>
        <v>86076</v>
      </c>
      <c r="K31" s="140" t="s">
        <v>31</v>
      </c>
      <c r="L31" s="49" t="s">
        <v>124</v>
      </c>
      <c r="M31" s="94">
        <f>M29-M30</f>
        <v>82322</v>
      </c>
      <c r="N31" s="51"/>
    </row>
    <row r="32" spans="1:17" s="49" customFormat="1" ht="11.25">
      <c r="A32" s="48"/>
      <c r="B32" s="49" t="s">
        <v>129</v>
      </c>
      <c r="C32" s="116">
        <v>16675</v>
      </c>
      <c r="D32" s="117" t="s">
        <v>125</v>
      </c>
      <c r="E32" s="97">
        <v>22676</v>
      </c>
      <c r="F32" s="49" t="s">
        <v>27</v>
      </c>
      <c r="G32" s="49" t="s">
        <v>110</v>
      </c>
      <c r="K32" s="141" t="s">
        <v>38</v>
      </c>
      <c r="M32" s="107"/>
      <c r="N32" s="108"/>
      <c r="O32" s="109"/>
      <c r="P32" s="110"/>
      <c r="Q32" s="111"/>
    </row>
    <row r="33" spans="1:17" s="49" customFormat="1" ht="11.25">
      <c r="A33" s="67"/>
      <c r="B33" s="67" t="s">
        <v>130</v>
      </c>
      <c r="C33" s="116">
        <v>11956</v>
      </c>
      <c r="D33" s="116" t="s">
        <v>126</v>
      </c>
      <c r="E33" s="87">
        <v>16570</v>
      </c>
      <c r="F33" s="77" t="s">
        <v>102</v>
      </c>
      <c r="H33" s="51"/>
      <c r="L33" s="110"/>
      <c r="M33" s="110"/>
      <c r="N33" s="113"/>
      <c r="O33" s="110"/>
      <c r="P33" s="110"/>
      <c r="Q33" s="67"/>
    </row>
    <row r="34" spans="2:17" s="49" customFormat="1" ht="11.25">
      <c r="B34" s="67"/>
      <c r="C34" s="60">
        <f>SUM(C31:C33)</f>
        <v>34732</v>
      </c>
      <c r="D34" s="117"/>
      <c r="E34" s="87">
        <f>SUM(E31:E33)</f>
        <v>47166</v>
      </c>
      <c r="M34" s="114"/>
      <c r="Q34" s="115"/>
    </row>
    <row r="35" spans="3:5" s="49" customFormat="1" ht="10.5">
      <c r="C35" s="117"/>
      <c r="D35" s="117"/>
      <c r="E35" s="117"/>
    </row>
    <row r="36" spans="3:5" s="49" customFormat="1" ht="10.5">
      <c r="C36" s="67"/>
      <c r="D36" s="67"/>
      <c r="E36" s="67"/>
    </row>
    <row r="37" s="49" customFormat="1" ht="10.5">
      <c r="E37" s="67"/>
    </row>
    <row r="38" s="49" customFormat="1" ht="10.5">
      <c r="E38" s="67"/>
    </row>
    <row r="39" ht="12.75">
      <c r="E39" s="7"/>
    </row>
  </sheetData>
  <printOptions gridLines="1"/>
  <pageMargins left="0.3937007874015748" right="0.3937007874015748" top="0.7874015748031497" bottom="0.7874015748031497" header="0.31496062992125984" footer="0.31496062992125984"/>
  <pageSetup horizontalDpi="300" verticalDpi="300" orientation="landscape" paperSize="9" r:id="rId2"/>
  <headerFooter alignWithMargins="0">
    <oddHeader>&amp;LPar Kitenge S&amp;C&amp;A&amp;R&amp;D</oddHeader>
    <oddFooter>&amp;L&amp;F&amp;CLiaisonInvABC.xls&amp;RPage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46"/>
  <sheetViews>
    <sheetView showZeros="0" workbookViewId="0" topLeftCell="A20">
      <selection activeCell="C20" sqref="C20"/>
    </sheetView>
  </sheetViews>
  <sheetFormatPr defaultColWidth="11.421875" defaultRowHeight="12.75"/>
  <cols>
    <col min="1" max="1" width="6.140625" style="5" customWidth="1"/>
    <col min="2" max="2" width="5.28125" style="5" customWidth="1"/>
    <col min="3" max="3" width="9.8515625" style="5" customWidth="1"/>
    <col min="4" max="4" width="9.28125" style="5" customWidth="1"/>
    <col min="5" max="5" width="9.7109375" style="5" customWidth="1"/>
    <col min="6" max="6" width="9.28125" style="5" customWidth="1"/>
    <col min="7" max="7" width="9.8515625" style="5" customWidth="1"/>
    <col min="8" max="8" width="10.28125" style="5" customWidth="1"/>
    <col min="9" max="9" width="8.421875" style="5" customWidth="1"/>
    <col min="10" max="10" width="0" style="5" hidden="1" customWidth="1"/>
    <col min="11" max="11" width="7.140625" style="5" customWidth="1"/>
    <col min="12" max="12" width="9.7109375" style="5" customWidth="1"/>
    <col min="13" max="13" width="10.28125" style="5" customWidth="1"/>
    <col min="14" max="14" width="8.7109375" style="5" customWidth="1"/>
    <col min="15" max="15" width="7.7109375" style="5" customWidth="1"/>
    <col min="16" max="16" width="7.8515625" style="5" customWidth="1"/>
    <col min="17" max="17" width="9.57421875" style="5" customWidth="1"/>
    <col min="18" max="16384" width="11.421875" style="5" customWidth="1"/>
  </cols>
  <sheetData>
    <row r="1" spans="1:17" ht="22.5" customHeight="1">
      <c r="A1" s="2" t="s">
        <v>7</v>
      </c>
      <c r="B1" s="2"/>
      <c r="C1" s="2"/>
      <c r="D1" s="2"/>
      <c r="E1" s="2"/>
      <c r="F1" s="2"/>
      <c r="G1" s="2"/>
      <c r="H1" s="2"/>
      <c r="I1" s="2" t="s">
        <v>8</v>
      </c>
      <c r="J1" s="3"/>
      <c r="K1" s="3"/>
      <c r="L1" s="3"/>
      <c r="M1" s="3"/>
      <c r="N1" s="185" t="s">
        <v>96</v>
      </c>
      <c r="O1" s="186"/>
      <c r="P1" s="187"/>
      <c r="Q1" s="3"/>
    </row>
    <row r="2" spans="1:17" ht="15" customHeight="1">
      <c r="A2" s="6" t="s">
        <v>9</v>
      </c>
      <c r="B2" s="7"/>
      <c r="C2" s="7"/>
      <c r="D2" s="7"/>
      <c r="E2" s="8"/>
      <c r="H2" s="8"/>
      <c r="I2" s="9"/>
      <c r="J2" s="8" t="s">
        <v>0</v>
      </c>
      <c r="K2" s="7"/>
      <c r="L2" s="7"/>
      <c r="M2" s="7"/>
      <c r="N2" s="188" t="s">
        <v>97</v>
      </c>
      <c r="O2" s="117"/>
      <c r="P2" s="184">
        <v>35818</v>
      </c>
      <c r="Q2" s="7"/>
    </row>
    <row r="3" spans="1:16" ht="9.75" customHeight="1">
      <c r="A3" s="5" t="s">
        <v>10</v>
      </c>
      <c r="G3" s="7"/>
      <c r="H3" s="46"/>
      <c r="I3" s="47"/>
      <c r="J3" s="47"/>
      <c r="K3" s="47"/>
      <c r="L3" s="47"/>
      <c r="M3" s="11"/>
      <c r="N3" s="189" t="s">
        <v>11</v>
      </c>
      <c r="O3" s="77"/>
      <c r="P3" s="116"/>
    </row>
    <row r="4" spans="1:14" s="49" customFormat="1" ht="9.75" customHeight="1">
      <c r="A4" s="48"/>
      <c r="F4" s="49" t="s">
        <v>12</v>
      </c>
      <c r="G4" s="50" t="s">
        <v>13</v>
      </c>
      <c r="H4" s="51" t="s">
        <v>14</v>
      </c>
      <c r="I4" s="52" t="s">
        <v>50</v>
      </c>
      <c r="K4" s="53" t="s">
        <v>15</v>
      </c>
      <c r="L4" s="50" t="s">
        <v>16</v>
      </c>
      <c r="M4" s="50" t="s">
        <v>2</v>
      </c>
      <c r="N4" s="54"/>
    </row>
    <row r="5" spans="1:14" s="49" customFormat="1" ht="9.75" customHeight="1">
      <c r="A5" s="55" t="s">
        <v>103</v>
      </c>
      <c r="C5" s="56"/>
      <c r="F5" s="49" t="s">
        <v>17</v>
      </c>
      <c r="G5" s="57" t="s">
        <v>18</v>
      </c>
      <c r="H5" s="58" t="s">
        <v>19</v>
      </c>
      <c r="I5" s="59" t="s">
        <v>51</v>
      </c>
      <c r="K5" s="49" t="s">
        <v>20</v>
      </c>
      <c r="L5" s="49" t="s">
        <v>21</v>
      </c>
      <c r="M5" s="50" t="s">
        <v>22</v>
      </c>
      <c r="N5" s="51"/>
    </row>
    <row r="6" spans="1:14" s="49" customFormat="1" ht="9.75" customHeight="1">
      <c r="A6" s="48"/>
      <c r="B6" s="49" t="s">
        <v>23</v>
      </c>
      <c r="C6" s="49" t="s">
        <v>24</v>
      </c>
      <c r="D6" s="49" t="s">
        <v>25</v>
      </c>
      <c r="E6" s="49" t="s">
        <v>26</v>
      </c>
      <c r="F6" s="49" t="s">
        <v>27</v>
      </c>
      <c r="G6" s="60" t="s">
        <v>28</v>
      </c>
      <c r="H6" s="173" t="s">
        <v>29</v>
      </c>
      <c r="I6" s="61"/>
      <c r="J6" s="49" t="s">
        <v>30</v>
      </c>
      <c r="K6" s="62" t="s">
        <v>147</v>
      </c>
      <c r="N6" s="51"/>
    </row>
    <row r="7" spans="1:15" s="49" customFormat="1" ht="9.75" customHeight="1">
      <c r="A7" s="48"/>
      <c r="B7" s="135" t="s">
        <v>100</v>
      </c>
      <c r="C7" s="134">
        <v>86479</v>
      </c>
      <c r="E7" s="63"/>
      <c r="F7" s="138" t="s">
        <v>101</v>
      </c>
      <c r="G7" s="60" t="s">
        <v>36</v>
      </c>
      <c r="H7" s="58" t="s">
        <v>37</v>
      </c>
      <c r="I7" s="64" t="s">
        <v>51</v>
      </c>
      <c r="J7" s="65"/>
      <c r="K7" s="64" t="s">
        <v>148</v>
      </c>
      <c r="L7" s="65"/>
      <c r="M7" s="66"/>
      <c r="N7" s="58" t="s">
        <v>11</v>
      </c>
      <c r="O7" s="50"/>
    </row>
    <row r="8" spans="1:17" s="49" customFormat="1" ht="9.75" customHeight="1">
      <c r="A8" s="48"/>
      <c r="B8" s="67" t="s">
        <v>117</v>
      </c>
      <c r="C8" s="133">
        <v>3253</v>
      </c>
      <c r="E8" s="68"/>
      <c r="F8" s="139"/>
      <c r="G8" s="69" t="s">
        <v>39</v>
      </c>
      <c r="H8" s="70"/>
      <c r="I8" s="66"/>
      <c r="J8" s="68"/>
      <c r="K8" s="68"/>
      <c r="L8" s="68"/>
      <c r="M8" s="68" t="s">
        <v>98</v>
      </c>
      <c r="N8" s="51"/>
      <c r="Q8" s="67"/>
    </row>
    <row r="9" spans="1:17" s="49" customFormat="1" ht="9.75" customHeight="1">
      <c r="A9" s="48"/>
      <c r="C9" s="132">
        <f>SUM(C7:C8)</f>
        <v>89732</v>
      </c>
      <c r="D9" s="68"/>
      <c r="E9" s="68"/>
      <c r="F9" s="68"/>
      <c r="G9" s="69" t="s">
        <v>40</v>
      </c>
      <c r="H9" s="70"/>
      <c r="I9" s="66"/>
      <c r="J9" s="68"/>
      <c r="K9" s="66"/>
      <c r="L9" s="66"/>
      <c r="M9" s="66" t="s">
        <v>99</v>
      </c>
      <c r="N9" s="120" t="s">
        <v>32</v>
      </c>
      <c r="O9" s="71" t="s">
        <v>33</v>
      </c>
      <c r="P9" s="71" t="s">
        <v>34</v>
      </c>
      <c r="Q9" s="71" t="s">
        <v>35</v>
      </c>
    </row>
    <row r="10" spans="1:17" s="49" customFormat="1" ht="9.75" customHeight="1">
      <c r="A10" s="48"/>
      <c r="B10" s="137" t="s">
        <v>41</v>
      </c>
      <c r="E10" s="68"/>
      <c r="F10" s="68"/>
      <c r="G10" s="69"/>
      <c r="H10" s="70"/>
      <c r="I10" s="66"/>
      <c r="J10" s="68"/>
      <c r="K10" s="66"/>
      <c r="L10" s="66"/>
      <c r="M10" s="66"/>
      <c r="N10" s="120"/>
      <c r="O10" s="71"/>
      <c r="P10" s="71"/>
      <c r="Q10" s="71"/>
    </row>
    <row r="11" spans="1:17" s="49" customFormat="1" ht="9.75" customHeight="1">
      <c r="A11" s="48"/>
      <c r="B11" s="104">
        <v>5</v>
      </c>
      <c r="C11" s="146"/>
      <c r="D11" s="146"/>
      <c r="E11" s="72"/>
      <c r="F11" s="72">
        <f>E10+E11</f>
        <v>0</v>
      </c>
      <c r="H11" s="172"/>
      <c r="I11" s="75"/>
      <c r="J11" s="74"/>
      <c r="K11" s="75"/>
      <c r="L11" s="75"/>
      <c r="M11" s="76">
        <v>0</v>
      </c>
      <c r="N11" s="83"/>
      <c r="O11" s="84"/>
      <c r="P11" s="85"/>
      <c r="Q11" s="86"/>
    </row>
    <row r="12" spans="1:17" s="49" customFormat="1" ht="9.75" customHeight="1">
      <c r="A12" s="48"/>
      <c r="B12" s="117" t="s">
        <v>142</v>
      </c>
      <c r="C12" s="78">
        <v>10865</v>
      </c>
      <c r="D12" s="68"/>
      <c r="E12" s="78"/>
      <c r="F12" s="78"/>
      <c r="G12" s="144">
        <v>20244</v>
      </c>
      <c r="H12" s="98"/>
      <c r="I12" s="94">
        <v>789</v>
      </c>
      <c r="J12" s="78"/>
      <c r="K12" s="94">
        <v>590</v>
      </c>
      <c r="L12" s="82"/>
      <c r="M12" s="82"/>
      <c r="N12" s="93"/>
      <c r="O12" s="89">
        <v>4243</v>
      </c>
      <c r="P12" s="94"/>
      <c r="Q12" s="82">
        <f>N12+O12-P12</f>
        <v>4243</v>
      </c>
    </row>
    <row r="13" spans="1:17" s="49" customFormat="1" ht="9.75" customHeight="1">
      <c r="A13" s="48"/>
      <c r="B13" s="67" t="s">
        <v>153</v>
      </c>
      <c r="C13" s="78">
        <v>8639</v>
      </c>
      <c r="D13" s="68">
        <v>3944</v>
      </c>
      <c r="E13" s="78">
        <f>C20-D13</f>
        <v>30223</v>
      </c>
      <c r="F13" s="89">
        <f>Q13</f>
        <v>11243</v>
      </c>
      <c r="G13" s="90">
        <v>3562</v>
      </c>
      <c r="H13" s="91">
        <f>E13-F13</f>
        <v>18980</v>
      </c>
      <c r="I13" s="94">
        <v>626</v>
      </c>
      <c r="J13" s="87"/>
      <c r="K13" s="94">
        <v>599</v>
      </c>
      <c r="L13" s="89">
        <f>P12</f>
        <v>0</v>
      </c>
      <c r="M13" s="92"/>
      <c r="N13" s="98">
        <f>Q12</f>
        <v>4243</v>
      </c>
      <c r="O13" s="94">
        <v>7000</v>
      </c>
      <c r="P13" s="94"/>
      <c r="Q13" s="82">
        <f>N13+O13-P13</f>
        <v>11243</v>
      </c>
    </row>
    <row r="14" spans="1:17" s="49" customFormat="1" ht="9.75" customHeight="1">
      <c r="A14" s="48"/>
      <c r="B14" s="116" t="s">
        <v>146</v>
      </c>
      <c r="C14" s="94">
        <v>4700</v>
      </c>
      <c r="D14" s="78"/>
      <c r="E14" s="94"/>
      <c r="F14" s="94"/>
      <c r="H14" s="91">
        <f>E14</f>
        <v>0</v>
      </c>
      <c r="I14" s="82">
        <v>616</v>
      </c>
      <c r="J14" s="96"/>
      <c r="K14" s="82">
        <v>589</v>
      </c>
      <c r="L14" s="97"/>
      <c r="M14" s="92"/>
      <c r="N14" s="99"/>
      <c r="O14" s="89"/>
      <c r="P14" s="94"/>
      <c r="Q14" s="82"/>
    </row>
    <row r="15" spans="1:54" s="49" customFormat="1" ht="9.75" customHeight="1">
      <c r="A15" s="48"/>
      <c r="B15" s="117" t="s">
        <v>130</v>
      </c>
      <c r="C15" s="78">
        <v>3860</v>
      </c>
      <c r="D15" s="88"/>
      <c r="E15" s="78"/>
      <c r="F15" s="162"/>
      <c r="G15" s="78"/>
      <c r="H15" s="91">
        <f>E15</f>
        <v>0</v>
      </c>
      <c r="I15" s="87">
        <v>772</v>
      </c>
      <c r="J15" s="163"/>
      <c r="K15" s="89">
        <v>484</v>
      </c>
      <c r="L15" s="162"/>
      <c r="M15" s="164"/>
      <c r="N15" s="98"/>
      <c r="O15" s="78"/>
      <c r="P15" s="165"/>
      <c r="Q15" s="82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</row>
    <row r="16" spans="1:14" s="49" customFormat="1" ht="9.75" customHeight="1">
      <c r="A16" s="48"/>
      <c r="B16" s="49" t="s">
        <v>149</v>
      </c>
      <c r="C16" s="94">
        <v>3816</v>
      </c>
      <c r="D16" s="89"/>
      <c r="E16" s="94"/>
      <c r="F16" s="97"/>
      <c r="G16" s="96"/>
      <c r="H16" s="91"/>
      <c r="I16" s="97">
        <v>2120</v>
      </c>
      <c r="J16" s="95"/>
      <c r="K16" s="97"/>
      <c r="L16" s="95"/>
      <c r="M16" s="92"/>
      <c r="N16" s="51"/>
    </row>
    <row r="17" spans="1:17" s="49" customFormat="1" ht="9.75" customHeight="1">
      <c r="A17" s="48"/>
      <c r="B17" s="116" t="s">
        <v>152</v>
      </c>
      <c r="C17" s="94">
        <v>41</v>
      </c>
      <c r="D17" s="162"/>
      <c r="E17" s="94"/>
      <c r="F17" s="89"/>
      <c r="G17" s="89"/>
      <c r="H17" s="91"/>
      <c r="I17" s="87"/>
      <c r="J17" s="89"/>
      <c r="K17" s="89"/>
      <c r="L17" s="89"/>
      <c r="M17" s="92"/>
      <c r="N17" s="99"/>
      <c r="O17" s="89"/>
      <c r="P17" s="89"/>
      <c r="Q17" s="82"/>
    </row>
    <row r="18" spans="1:17" s="49" customFormat="1" ht="9.75" customHeight="1">
      <c r="A18" s="48"/>
      <c r="B18" s="49" t="s">
        <v>150</v>
      </c>
      <c r="C18" s="89">
        <v>1303</v>
      </c>
      <c r="D18" s="94"/>
      <c r="E18" s="94"/>
      <c r="F18" s="94"/>
      <c r="G18" s="94"/>
      <c r="H18" s="91"/>
      <c r="I18" s="97"/>
      <c r="J18" s="96"/>
      <c r="K18" s="96"/>
      <c r="L18" s="96"/>
      <c r="M18" s="89"/>
      <c r="N18" s="98">
        <v>0</v>
      </c>
      <c r="O18" s="94">
        <v>0</v>
      </c>
      <c r="P18" s="94">
        <v>0</v>
      </c>
      <c r="Q18" s="82">
        <f>N18+O18-P18</f>
        <v>0</v>
      </c>
    </row>
    <row r="19" spans="1:17" s="49" customFormat="1" ht="9.75" customHeight="1">
      <c r="A19" s="48"/>
      <c r="B19" s="116" t="s">
        <v>151</v>
      </c>
      <c r="C19" s="89">
        <v>943</v>
      </c>
      <c r="D19" s="89"/>
      <c r="E19" s="94"/>
      <c r="F19" s="94"/>
      <c r="G19" s="94"/>
      <c r="H19" s="91"/>
      <c r="I19" s="97"/>
      <c r="J19" s="96"/>
      <c r="K19" s="96"/>
      <c r="L19" s="96"/>
      <c r="M19" s="100"/>
      <c r="N19" s="98"/>
      <c r="O19" s="94"/>
      <c r="P19" s="94"/>
      <c r="Q19" s="82"/>
    </row>
    <row r="20" spans="1:17" s="49" customFormat="1" ht="9.75" customHeight="1" thickBot="1">
      <c r="A20" s="170" t="s">
        <v>155</v>
      </c>
      <c r="B20" s="122"/>
      <c r="C20" s="126">
        <f>SUM(C12:C19)</f>
        <v>34167</v>
      </c>
      <c r="D20" s="126">
        <f>SUM(D13:D19)</f>
        <v>3944</v>
      </c>
      <c r="E20" s="126">
        <f>C20-D20</f>
        <v>30223</v>
      </c>
      <c r="F20" s="126">
        <f>SUM(F12:F19)</f>
        <v>11243</v>
      </c>
      <c r="G20" s="126"/>
      <c r="H20" s="125">
        <v>18980</v>
      </c>
      <c r="I20" s="126">
        <f>SUM(I12:I19)</f>
        <v>4923</v>
      </c>
      <c r="J20" s="126"/>
      <c r="K20" s="126">
        <f>SUM(K12:K19)</f>
        <v>2262</v>
      </c>
      <c r="L20" s="126">
        <f>SUM(L13:L19)</f>
        <v>0</v>
      </c>
      <c r="M20" s="171">
        <f>SUM(H20:L20)</f>
        <v>26165</v>
      </c>
      <c r="N20" s="99"/>
      <c r="O20" s="89"/>
      <c r="P20" s="89"/>
      <c r="Q20" s="101"/>
    </row>
    <row r="21" spans="1:17" s="49" customFormat="1" ht="9.75" customHeight="1" thickTop="1">
      <c r="A21" s="48"/>
      <c r="B21" s="77">
        <v>5</v>
      </c>
      <c r="D21" s="89"/>
      <c r="E21" s="89"/>
      <c r="F21" s="89"/>
      <c r="G21" s="89"/>
      <c r="H21" s="99"/>
      <c r="I21" s="87"/>
      <c r="J21" s="89"/>
      <c r="K21" s="89"/>
      <c r="L21" s="89"/>
      <c r="M21" s="89"/>
      <c r="N21" s="99"/>
      <c r="O21" s="89"/>
      <c r="P21" s="89"/>
      <c r="Q21" s="87"/>
    </row>
    <row r="22" spans="1:17" s="49" customFormat="1" ht="9.75" customHeight="1">
      <c r="A22" s="48"/>
      <c r="B22" s="49" t="s">
        <v>157</v>
      </c>
      <c r="C22" s="89">
        <v>13800</v>
      </c>
      <c r="D22" s="89"/>
      <c r="E22" s="89"/>
      <c r="F22" s="89"/>
      <c r="G22" s="89"/>
      <c r="H22" s="99"/>
      <c r="I22" s="87"/>
      <c r="J22" s="89"/>
      <c r="K22" s="89"/>
      <c r="L22" s="89"/>
      <c r="M22" s="89"/>
      <c r="N22" s="99"/>
      <c r="O22" s="89"/>
      <c r="P22" s="89"/>
      <c r="Q22" s="87"/>
    </row>
    <row r="23" spans="1:17" s="49" customFormat="1" ht="9.75" customHeight="1">
      <c r="A23" s="48"/>
      <c r="B23" s="49" t="s">
        <v>158</v>
      </c>
      <c r="C23" s="89">
        <v>7689</v>
      </c>
      <c r="D23" s="89">
        <v>2424</v>
      </c>
      <c r="E23" s="89"/>
      <c r="F23" s="89"/>
      <c r="G23" s="89"/>
      <c r="H23" s="99"/>
      <c r="I23" s="87"/>
      <c r="J23" s="89"/>
      <c r="K23" s="89"/>
      <c r="L23" s="89"/>
      <c r="M23" s="89"/>
      <c r="N23" s="99"/>
      <c r="O23" s="89"/>
      <c r="P23" s="89"/>
      <c r="Q23" s="87"/>
    </row>
    <row r="24" spans="1:17" s="49" customFormat="1" ht="9.75" customHeight="1">
      <c r="A24" s="48"/>
      <c r="B24" s="77"/>
      <c r="C24" s="89"/>
      <c r="D24" s="89"/>
      <c r="E24" s="89"/>
      <c r="F24" s="89"/>
      <c r="G24" s="89"/>
      <c r="H24" s="99"/>
      <c r="I24" s="87"/>
      <c r="J24" s="89"/>
      <c r="K24" s="89"/>
      <c r="L24" s="89"/>
      <c r="M24" s="89"/>
      <c r="N24" s="99"/>
      <c r="O24" s="89"/>
      <c r="P24" s="89"/>
      <c r="Q24" s="87"/>
    </row>
    <row r="25" spans="1:17" s="49" customFormat="1" ht="9.75" customHeight="1">
      <c r="A25" s="48"/>
      <c r="C25" s="89"/>
      <c r="D25" s="89"/>
      <c r="E25" s="89"/>
      <c r="F25" s="89"/>
      <c r="G25" s="89"/>
      <c r="H25" s="99"/>
      <c r="I25" s="87"/>
      <c r="J25" s="89"/>
      <c r="K25" s="89"/>
      <c r="L25" s="89"/>
      <c r="M25" s="89"/>
      <c r="N25" s="99"/>
      <c r="O25" s="89"/>
      <c r="P25" s="89"/>
      <c r="Q25" s="87"/>
    </row>
    <row r="26" spans="1:17" s="49" customFormat="1" ht="9.75" customHeight="1">
      <c r="A26" s="48"/>
      <c r="C26" s="89"/>
      <c r="D26" s="89"/>
      <c r="E26" s="89"/>
      <c r="F26" s="89"/>
      <c r="G26" s="89"/>
      <c r="H26" s="99"/>
      <c r="I26" s="87"/>
      <c r="J26" s="89"/>
      <c r="K26" s="89"/>
      <c r="L26" s="89"/>
      <c r="M26" s="89"/>
      <c r="N26" s="91"/>
      <c r="O26" s="87"/>
      <c r="P26" s="87"/>
      <c r="Q26" s="87"/>
    </row>
    <row r="27" spans="1:17" s="49" customFormat="1" ht="9.75" customHeight="1">
      <c r="A27" s="48"/>
      <c r="C27" s="89"/>
      <c r="D27" s="89"/>
      <c r="E27" s="89"/>
      <c r="F27" s="89"/>
      <c r="G27" s="89"/>
      <c r="H27" s="99"/>
      <c r="I27" s="87"/>
      <c r="J27" s="89"/>
      <c r="K27" s="89"/>
      <c r="L27" s="89"/>
      <c r="M27" s="89"/>
      <c r="N27" s="91"/>
      <c r="O27" s="87"/>
      <c r="P27" s="87"/>
      <c r="Q27" s="87"/>
    </row>
    <row r="28" spans="1:17" s="49" customFormat="1" ht="9.75" customHeight="1">
      <c r="A28" s="77" t="s">
        <v>156</v>
      </c>
      <c r="C28" s="89">
        <f>SUM(C22:C27)</f>
        <v>21489</v>
      </c>
      <c r="D28" s="89">
        <f>SUM(D23:D27)</f>
        <v>2424</v>
      </c>
      <c r="E28" s="89">
        <f>C28-D28</f>
        <v>19065</v>
      </c>
      <c r="F28" s="49">
        <v>0</v>
      </c>
      <c r="H28" s="99">
        <f>E28</f>
        <v>19065</v>
      </c>
      <c r="M28" s="92">
        <f>SUM(H28:L28)</f>
        <v>19065</v>
      </c>
      <c r="N28" s="119">
        <f>SUM(N13:N27)</f>
        <v>4243</v>
      </c>
      <c r="O28" s="97">
        <f>SUM(O13:O27)</f>
        <v>7000</v>
      </c>
      <c r="P28" s="97">
        <f>SUM(P13:P27)</f>
        <v>0</v>
      </c>
      <c r="Q28" s="81">
        <f>SUM(Q13:Q27)</f>
        <v>11243</v>
      </c>
    </row>
    <row r="29" spans="1:17" s="49" customFormat="1" ht="9.75" customHeight="1">
      <c r="A29" s="48"/>
      <c r="C29" s="97"/>
      <c r="D29" s="95" t="s">
        <v>115</v>
      </c>
      <c r="E29" s="95" t="s">
        <v>116</v>
      </c>
      <c r="F29" s="95"/>
      <c r="G29" s="103" t="s">
        <v>42</v>
      </c>
      <c r="H29" s="102"/>
      <c r="I29" s="97"/>
      <c r="J29" s="95"/>
      <c r="K29" s="95"/>
      <c r="L29" s="95"/>
      <c r="M29" s="92"/>
      <c r="N29" s="58" t="s">
        <v>49</v>
      </c>
      <c r="O29" s="97"/>
      <c r="P29" s="97"/>
      <c r="Q29" s="82"/>
    </row>
    <row r="30" spans="1:17" s="49" customFormat="1" ht="9.75" customHeight="1">
      <c r="A30" s="48"/>
      <c r="B30" s="104" t="s">
        <v>100</v>
      </c>
      <c r="C30" s="118"/>
      <c r="D30" s="95"/>
      <c r="E30" s="95"/>
      <c r="F30" s="95"/>
      <c r="G30" s="103" t="s">
        <v>40</v>
      </c>
      <c r="H30" s="102"/>
      <c r="I30" s="97"/>
      <c r="J30" s="95"/>
      <c r="K30" s="95"/>
      <c r="L30" s="95"/>
      <c r="M30" s="121" t="s">
        <v>104</v>
      </c>
      <c r="N30" s="119"/>
      <c r="O30" s="97"/>
      <c r="P30" s="97"/>
      <c r="Q30" s="82"/>
    </row>
    <row r="31" spans="1:17" s="49" customFormat="1" ht="9.75" customHeight="1">
      <c r="A31" s="48"/>
      <c r="B31" s="67"/>
      <c r="C31" s="89" t="s">
        <v>24</v>
      </c>
      <c r="D31" s="89" t="s">
        <v>25</v>
      </c>
      <c r="E31" s="89" t="s">
        <v>26</v>
      </c>
      <c r="F31" s="89" t="s">
        <v>12</v>
      </c>
      <c r="G31" s="103" t="s">
        <v>47</v>
      </c>
      <c r="H31" s="99" t="s">
        <v>14</v>
      </c>
      <c r="I31" s="105" t="s">
        <v>50</v>
      </c>
      <c r="J31" s="89" t="s">
        <v>43</v>
      </c>
      <c r="K31" s="100" t="s">
        <v>44</v>
      </c>
      <c r="L31" s="89" t="s">
        <v>45</v>
      </c>
      <c r="M31" s="106">
        <f>M20+M28</f>
        <v>45230</v>
      </c>
      <c r="N31" s="91"/>
      <c r="O31" s="87"/>
      <c r="P31" s="87"/>
      <c r="Q31" s="87"/>
    </row>
    <row r="32" spans="1:14" s="49" customFormat="1" ht="9.75" customHeight="1">
      <c r="A32" s="48"/>
      <c r="B32" s="117"/>
      <c r="C32" s="117" t="s">
        <v>154</v>
      </c>
      <c r="D32" s="117"/>
      <c r="E32" s="94"/>
      <c r="F32" s="49" t="s">
        <v>17</v>
      </c>
      <c r="G32" s="112">
        <f>G12+G13</f>
        <v>23806</v>
      </c>
      <c r="H32" s="51" t="s">
        <v>46</v>
      </c>
      <c r="I32" s="59" t="s">
        <v>51</v>
      </c>
      <c r="K32" s="49" t="s">
        <v>20</v>
      </c>
      <c r="N32" s="51"/>
    </row>
    <row r="33" spans="1:17" s="49" customFormat="1" ht="9.75" customHeight="1">
      <c r="A33" s="48"/>
      <c r="C33" s="87"/>
      <c r="D33" s="117"/>
      <c r="E33" s="97"/>
      <c r="F33" s="49" t="s">
        <v>27</v>
      </c>
      <c r="G33" s="49" t="s">
        <v>110</v>
      </c>
      <c r="H33" s="51" t="s">
        <v>48</v>
      </c>
      <c r="K33" s="49" t="s">
        <v>36</v>
      </c>
      <c r="M33" s="107"/>
      <c r="N33" s="108"/>
      <c r="O33" s="109"/>
      <c r="P33" s="110"/>
      <c r="Q33" s="111"/>
    </row>
    <row r="34" spans="1:17" s="49" customFormat="1" ht="9.75" customHeight="1">
      <c r="A34" s="67"/>
      <c r="B34" s="67"/>
      <c r="C34" s="97"/>
      <c r="D34" s="116"/>
      <c r="E34" s="87"/>
      <c r="F34" s="77" t="s">
        <v>102</v>
      </c>
      <c r="H34" s="51"/>
      <c r="L34" s="110"/>
      <c r="M34" s="110"/>
      <c r="N34" s="113"/>
      <c r="O34" s="110"/>
      <c r="P34" s="110"/>
      <c r="Q34" s="67"/>
    </row>
    <row r="35" spans="2:17" s="49" customFormat="1" ht="9.75" customHeight="1">
      <c r="B35" s="67"/>
      <c r="C35" s="89" t="s">
        <v>159</v>
      </c>
      <c r="D35" s="117"/>
      <c r="E35" s="116"/>
      <c r="M35" s="114"/>
      <c r="Q35" s="115"/>
    </row>
    <row r="36" spans="3:5" s="49" customFormat="1" ht="9.75" customHeight="1">
      <c r="C36" s="49">
        <v>14427</v>
      </c>
      <c r="E36" s="49" t="s">
        <v>160</v>
      </c>
    </row>
    <row r="37" spans="3:5" s="49" customFormat="1" ht="9.75" customHeight="1">
      <c r="C37" s="49" t="s">
        <v>163</v>
      </c>
      <c r="E37" s="166">
        <v>28804</v>
      </c>
    </row>
    <row r="38" spans="3:5" s="49" customFormat="1" ht="9.75" customHeight="1">
      <c r="C38" s="49" t="s">
        <v>164</v>
      </c>
      <c r="E38" s="174" t="s">
        <v>161</v>
      </c>
    </row>
    <row r="39" spans="3:5" s="49" customFormat="1" ht="9.75" customHeight="1">
      <c r="C39" s="166">
        <f>C36-C46</f>
        <v>10865</v>
      </c>
      <c r="E39" s="167">
        <v>3860</v>
      </c>
    </row>
    <row r="40" spans="3:5" s="49" customFormat="1" ht="9.75" customHeight="1">
      <c r="C40" s="49" t="s">
        <v>165</v>
      </c>
      <c r="E40" s="168">
        <v>4700</v>
      </c>
    </row>
    <row r="41" spans="3:5" s="49" customFormat="1" ht="9.75" customHeight="1">
      <c r="C41" s="97">
        <v>851</v>
      </c>
      <c r="E41" s="116" t="s">
        <v>102</v>
      </c>
    </row>
    <row r="42" spans="3:5" s="49" customFormat="1" ht="9.75" customHeight="1">
      <c r="C42" s="175">
        <v>718</v>
      </c>
      <c r="E42" s="168">
        <f>SUM(E39:E41)</f>
        <v>8560</v>
      </c>
    </row>
    <row r="43" spans="3:5" s="49" customFormat="1" ht="9.75" customHeight="1">
      <c r="C43" s="176">
        <v>665</v>
      </c>
      <c r="E43" s="49" t="s">
        <v>162</v>
      </c>
    </row>
    <row r="44" spans="3:5" s="49" customFormat="1" ht="9.75" customHeight="1">
      <c r="C44" s="175">
        <v>689</v>
      </c>
      <c r="E44" s="179">
        <f>E37-E42</f>
        <v>20244</v>
      </c>
    </row>
    <row r="45" spans="3:5" s="49" customFormat="1" ht="9.75" customHeight="1">
      <c r="C45" s="177">
        <v>639</v>
      </c>
      <c r="E45" s="169"/>
    </row>
    <row r="46" s="49" customFormat="1" ht="9.75" customHeight="1">
      <c r="C46" s="178">
        <f>SUM(C41:C45)</f>
        <v>3562</v>
      </c>
    </row>
    <row r="47" s="49" customFormat="1" ht="9.75" customHeight="1"/>
    <row r="48" s="49" customFormat="1" ht="10.5"/>
  </sheetData>
  <printOptions gridLines="1"/>
  <pageMargins left="0.3937007874015748" right="0.3937007874015748" top="0.7874015748031497" bottom="0.7874015748031497" header="0.31496062992125984" footer="0.31496062992125984"/>
  <pageSetup horizontalDpi="300" verticalDpi="300" orientation="landscape" paperSize="9" r:id="rId2"/>
  <headerFooter alignWithMargins="0">
    <oddHeader>&amp;LPar Kitenge S&amp;C&amp;A&amp;R&amp;D</oddHeader>
    <oddFooter>&amp;L&amp;F&amp;CLiaisonInvABC.xls&amp;RPage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9"/>
  <sheetViews>
    <sheetView showZeros="0" workbookViewId="0" topLeftCell="A8">
      <selection activeCell="C15" sqref="C15"/>
    </sheetView>
  </sheetViews>
  <sheetFormatPr defaultColWidth="11.421875" defaultRowHeight="12.75"/>
  <cols>
    <col min="1" max="1" width="6.140625" style="5" customWidth="1"/>
    <col min="2" max="2" width="5.28125" style="5" customWidth="1"/>
    <col min="3" max="3" width="9.8515625" style="5" customWidth="1"/>
    <col min="4" max="4" width="9.28125" style="5" customWidth="1"/>
    <col min="5" max="5" width="9.7109375" style="5" customWidth="1"/>
    <col min="6" max="6" width="9.28125" style="5" customWidth="1"/>
    <col min="7" max="7" width="9.8515625" style="5" customWidth="1"/>
    <col min="8" max="8" width="10.28125" style="5" customWidth="1"/>
    <col min="9" max="9" width="8.421875" style="5" customWidth="1"/>
    <col min="10" max="10" width="0" style="5" hidden="1" customWidth="1"/>
    <col min="11" max="11" width="7.140625" style="5" customWidth="1"/>
    <col min="12" max="12" width="9.7109375" style="5" customWidth="1"/>
    <col min="13" max="13" width="10.28125" style="5" customWidth="1"/>
    <col min="14" max="14" width="9.421875" style="5" customWidth="1"/>
    <col min="15" max="15" width="7.7109375" style="5" customWidth="1"/>
    <col min="16" max="16" width="7.57421875" style="5" customWidth="1"/>
    <col min="17" max="17" width="9.421875" style="5" customWidth="1"/>
    <col min="18" max="16384" width="11.421875" style="5" customWidth="1"/>
  </cols>
  <sheetData>
    <row r="1" spans="1:17" ht="31.5" customHeight="1">
      <c r="A1" s="2" t="s">
        <v>7</v>
      </c>
      <c r="B1" s="2"/>
      <c r="C1" s="2"/>
      <c r="D1" s="2"/>
      <c r="E1" s="2"/>
      <c r="F1" s="2"/>
      <c r="G1" s="2"/>
      <c r="H1" s="2"/>
      <c r="I1" s="2" t="s">
        <v>8</v>
      </c>
      <c r="J1" s="3"/>
      <c r="K1" s="3"/>
      <c r="L1" s="3"/>
      <c r="M1" s="3"/>
      <c r="N1" s="4" t="s">
        <v>96</v>
      </c>
      <c r="O1" s="2"/>
      <c r="P1" s="3"/>
      <c r="Q1" s="3"/>
    </row>
    <row r="2" spans="1:17" ht="20.25" customHeight="1">
      <c r="A2" s="6" t="s">
        <v>9</v>
      </c>
      <c r="B2" s="7"/>
      <c r="C2" s="7"/>
      <c r="D2" s="7"/>
      <c r="E2" s="8"/>
      <c r="H2" s="8"/>
      <c r="I2" s="9"/>
      <c r="J2" s="8" t="s">
        <v>0</v>
      </c>
      <c r="K2" s="7"/>
      <c r="L2" s="7"/>
      <c r="M2" s="7"/>
      <c r="N2" s="10" t="s">
        <v>97</v>
      </c>
      <c r="O2" s="7"/>
      <c r="P2" s="45">
        <v>35804</v>
      </c>
      <c r="Q2" s="7"/>
    </row>
    <row r="3" spans="1:15" ht="13.5" customHeight="1">
      <c r="A3" s="5" t="s">
        <v>10</v>
      </c>
      <c r="G3" s="7"/>
      <c r="H3" s="46"/>
      <c r="I3" s="47"/>
      <c r="J3" s="47"/>
      <c r="K3" s="47"/>
      <c r="L3" s="47"/>
      <c r="M3" s="11"/>
      <c r="N3" s="12" t="s">
        <v>11</v>
      </c>
      <c r="O3" s="6"/>
    </row>
    <row r="4" spans="1:14" s="49" customFormat="1" ht="13.5" customHeight="1">
      <c r="A4" s="48"/>
      <c r="F4" s="49" t="s">
        <v>12</v>
      </c>
      <c r="G4" s="50" t="s">
        <v>13</v>
      </c>
      <c r="H4" s="51" t="s">
        <v>14</v>
      </c>
      <c r="I4" s="52" t="s">
        <v>50</v>
      </c>
      <c r="K4" s="53" t="s">
        <v>15</v>
      </c>
      <c r="L4" s="50" t="s">
        <v>16</v>
      </c>
      <c r="M4" s="50" t="s">
        <v>2</v>
      </c>
      <c r="N4" s="54"/>
    </row>
    <row r="5" spans="1:14" s="49" customFormat="1" ht="13.5" customHeight="1">
      <c r="A5" s="55" t="s">
        <v>103</v>
      </c>
      <c r="C5" s="56"/>
      <c r="F5" s="49" t="s">
        <v>17</v>
      </c>
      <c r="G5" s="57" t="s">
        <v>18</v>
      </c>
      <c r="H5" s="58" t="s">
        <v>19</v>
      </c>
      <c r="I5" s="59" t="s">
        <v>51</v>
      </c>
      <c r="K5" s="49" t="s">
        <v>20</v>
      </c>
      <c r="L5" s="49" t="s">
        <v>21</v>
      </c>
      <c r="M5" s="50" t="s">
        <v>22</v>
      </c>
      <c r="N5" s="51"/>
    </row>
    <row r="6" spans="1:14" s="49" customFormat="1" ht="13.5" customHeight="1">
      <c r="A6" s="48"/>
      <c r="B6" s="49" t="s">
        <v>23</v>
      </c>
      <c r="C6" s="49" t="s">
        <v>24</v>
      </c>
      <c r="D6" s="49" t="s">
        <v>25</v>
      </c>
      <c r="E6" s="49" t="s">
        <v>26</v>
      </c>
      <c r="F6" s="49" t="s">
        <v>27</v>
      </c>
      <c r="G6" s="60" t="s">
        <v>28</v>
      </c>
      <c r="H6" s="50" t="s">
        <v>29</v>
      </c>
      <c r="I6" s="61"/>
      <c r="J6" s="49" t="s">
        <v>30</v>
      </c>
      <c r="K6" s="62" t="s">
        <v>31</v>
      </c>
      <c r="N6" s="51"/>
    </row>
    <row r="7" spans="1:15" s="49" customFormat="1" ht="13.5" customHeight="1">
      <c r="A7" s="48"/>
      <c r="B7" s="135" t="s">
        <v>100</v>
      </c>
      <c r="C7" s="134">
        <v>86479</v>
      </c>
      <c r="E7" s="63"/>
      <c r="F7" s="138" t="s">
        <v>101</v>
      </c>
      <c r="G7" s="60" t="s">
        <v>36</v>
      </c>
      <c r="H7" s="58" t="s">
        <v>37</v>
      </c>
      <c r="I7" s="64" t="s">
        <v>51</v>
      </c>
      <c r="J7" s="65"/>
      <c r="K7" s="64" t="s">
        <v>38</v>
      </c>
      <c r="L7" s="65"/>
      <c r="M7" s="66"/>
      <c r="N7" s="58" t="s">
        <v>11</v>
      </c>
      <c r="O7" s="50"/>
    </row>
    <row r="8" spans="1:17" s="49" customFormat="1" ht="13.5" customHeight="1">
      <c r="A8" s="48"/>
      <c r="B8" s="67" t="s">
        <v>117</v>
      </c>
      <c r="C8" s="133">
        <v>3253</v>
      </c>
      <c r="E8" s="68"/>
      <c r="F8" s="139"/>
      <c r="G8" s="69" t="s">
        <v>39</v>
      </c>
      <c r="H8" s="70"/>
      <c r="I8" s="66"/>
      <c r="J8" s="68"/>
      <c r="K8" s="68"/>
      <c r="L8" s="68"/>
      <c r="M8" s="68" t="s">
        <v>98</v>
      </c>
      <c r="N8" s="51"/>
      <c r="Q8" s="67"/>
    </row>
    <row r="9" spans="1:17" s="49" customFormat="1" ht="13.5" customHeight="1">
      <c r="A9" s="48"/>
      <c r="B9" s="67" t="s">
        <v>118</v>
      </c>
      <c r="C9" s="132">
        <f>SUM(C7:C8)</f>
        <v>89732</v>
      </c>
      <c r="D9" s="68"/>
      <c r="E9" s="68"/>
      <c r="F9" s="68"/>
      <c r="G9" s="69" t="s">
        <v>40</v>
      </c>
      <c r="H9" s="70"/>
      <c r="I9" s="66"/>
      <c r="J9" s="68"/>
      <c r="K9" s="66"/>
      <c r="L9" s="66"/>
      <c r="M9" s="66" t="s">
        <v>99</v>
      </c>
      <c r="N9" s="120" t="s">
        <v>32</v>
      </c>
      <c r="O9" s="71" t="s">
        <v>33</v>
      </c>
      <c r="P9" s="71" t="s">
        <v>34</v>
      </c>
      <c r="Q9" s="71" t="s">
        <v>35</v>
      </c>
    </row>
    <row r="10" spans="1:17" s="49" customFormat="1" ht="13.5" customHeight="1">
      <c r="A10" s="48"/>
      <c r="B10" s="137" t="s">
        <v>41</v>
      </c>
      <c r="C10" s="136"/>
      <c r="D10" s="72"/>
      <c r="E10" s="72"/>
      <c r="F10" s="72"/>
      <c r="H10" s="73"/>
      <c r="I10" s="75"/>
      <c r="J10" s="74"/>
      <c r="K10" s="75"/>
      <c r="L10" s="75"/>
      <c r="M10" s="76">
        <v>0</v>
      </c>
      <c r="N10" s="83"/>
      <c r="O10" s="84">
        <v>3253</v>
      </c>
      <c r="P10" s="85"/>
      <c r="Q10" s="86">
        <v>3253</v>
      </c>
    </row>
    <row r="11" spans="1:17" s="49" customFormat="1" ht="13.5" customHeight="1">
      <c r="A11" s="48"/>
      <c r="B11" s="116" t="s">
        <v>105</v>
      </c>
      <c r="C11" s="78">
        <v>25924</v>
      </c>
      <c r="D11" s="78">
        <v>1108</v>
      </c>
      <c r="E11" s="78">
        <f>C11-D11</f>
        <v>24816</v>
      </c>
      <c r="F11" s="78">
        <v>24816</v>
      </c>
      <c r="G11" s="79">
        <v>2458</v>
      </c>
      <c r="H11" s="80"/>
      <c r="I11" s="82"/>
      <c r="J11" s="78"/>
      <c r="K11" s="82"/>
      <c r="L11" s="82"/>
      <c r="M11" s="82"/>
      <c r="N11" s="93">
        <v>3253</v>
      </c>
      <c r="O11" s="89">
        <v>0</v>
      </c>
      <c r="P11" s="94">
        <v>3253</v>
      </c>
      <c r="Q11" s="82">
        <f>N11+O11-P11</f>
        <v>0</v>
      </c>
    </row>
    <row r="12" spans="1:17" s="49" customFormat="1" ht="13.5" customHeight="1">
      <c r="A12" s="48"/>
      <c r="B12" s="117" t="s">
        <v>106</v>
      </c>
      <c r="C12" s="87">
        <v>26484</v>
      </c>
      <c r="D12" s="88">
        <v>1543</v>
      </c>
      <c r="E12" s="78">
        <f>C12-D12</f>
        <v>24941</v>
      </c>
      <c r="F12" s="89">
        <v>6141</v>
      </c>
      <c r="G12" s="90">
        <v>7920</v>
      </c>
      <c r="H12" s="91">
        <f>E12-F12</f>
        <v>18800</v>
      </c>
      <c r="I12" s="87"/>
      <c r="J12" s="87"/>
      <c r="K12" s="89"/>
      <c r="L12" s="89">
        <f>P11</f>
        <v>3253</v>
      </c>
      <c r="M12" s="92">
        <f>SUM(H12:L12)</f>
        <v>22053</v>
      </c>
      <c r="N12" s="98">
        <v>6141</v>
      </c>
      <c r="O12" s="94">
        <v>24816</v>
      </c>
      <c r="P12" s="94">
        <v>0</v>
      </c>
      <c r="Q12" s="82">
        <f>N12+O12-P12</f>
        <v>30957</v>
      </c>
    </row>
    <row r="13" spans="1:17" s="49" customFormat="1" ht="13.5" customHeight="1">
      <c r="A13" s="48"/>
      <c r="B13" s="49" t="s">
        <v>107</v>
      </c>
      <c r="C13" s="94">
        <v>13312</v>
      </c>
      <c r="D13" s="89">
        <v>1470</v>
      </c>
      <c r="E13" s="94">
        <f>C13-D13</f>
        <v>11842</v>
      </c>
      <c r="F13" s="94"/>
      <c r="H13" s="91">
        <f>E13</f>
        <v>11842</v>
      </c>
      <c r="I13" s="97">
        <v>3558</v>
      </c>
      <c r="J13" s="96"/>
      <c r="K13" s="97"/>
      <c r="L13" s="97">
        <v>13826</v>
      </c>
      <c r="M13" s="92">
        <f>SUM(H13:L13)</f>
        <v>29226</v>
      </c>
      <c r="N13" s="99">
        <f>Q12</f>
        <v>30957</v>
      </c>
      <c r="O13" s="89">
        <v>0</v>
      </c>
      <c r="P13" s="94">
        <v>6141</v>
      </c>
      <c r="Q13" s="82">
        <f>N13+O13-P13</f>
        <v>24816</v>
      </c>
    </row>
    <row r="14" spans="1:17" s="49" customFormat="1" ht="13.5" customHeight="1" thickBot="1">
      <c r="A14" s="48"/>
      <c r="B14" s="122" t="s">
        <v>108</v>
      </c>
      <c r="C14" s="123">
        <v>21259</v>
      </c>
      <c r="D14" s="123">
        <v>3042</v>
      </c>
      <c r="E14" s="124">
        <f>C14-D14</f>
        <v>18217</v>
      </c>
      <c r="F14" s="123"/>
      <c r="G14" s="124">
        <v>45406</v>
      </c>
      <c r="H14" s="125">
        <f>E14</f>
        <v>18217</v>
      </c>
      <c r="I14" s="126"/>
      <c r="J14" s="127"/>
      <c r="K14" s="128"/>
      <c r="L14" s="123"/>
      <c r="M14" s="129">
        <f>SUM(H14:L14)</f>
        <v>18217</v>
      </c>
      <c r="N14" s="130">
        <f>Q13</f>
        <v>24816</v>
      </c>
      <c r="O14" s="124"/>
      <c r="P14" s="131">
        <v>7685</v>
      </c>
      <c r="Q14" s="126">
        <f>N14+O14-P14</f>
        <v>17131</v>
      </c>
    </row>
    <row r="15" spans="1:14" s="49" customFormat="1" ht="13.5" customHeight="1" thickTop="1">
      <c r="A15" s="48"/>
      <c r="B15" s="77">
        <v>3</v>
      </c>
      <c r="C15" s="94"/>
      <c r="D15" s="94"/>
      <c r="E15" s="94"/>
      <c r="F15" s="97"/>
      <c r="G15" s="96"/>
      <c r="H15" s="91"/>
      <c r="I15" s="97"/>
      <c r="J15" s="95"/>
      <c r="K15" s="95"/>
      <c r="L15" s="95"/>
      <c r="M15" s="92"/>
      <c r="N15" s="51"/>
    </row>
    <row r="16" spans="1:17" s="49" customFormat="1" ht="13.5" customHeight="1">
      <c r="A16" s="48"/>
      <c r="C16" s="89"/>
      <c r="D16" s="89"/>
      <c r="E16" s="94"/>
      <c r="F16" s="89"/>
      <c r="G16" s="89"/>
      <c r="H16" s="91"/>
      <c r="I16" s="87"/>
      <c r="J16" s="89"/>
      <c r="K16" s="89"/>
      <c r="L16" s="89"/>
      <c r="M16" s="92"/>
      <c r="N16" s="99"/>
      <c r="O16" s="89"/>
      <c r="P16" s="89"/>
      <c r="Q16" s="82"/>
    </row>
    <row r="17" spans="1:17" s="49" customFormat="1" ht="13.5" customHeight="1">
      <c r="A17" s="48"/>
      <c r="C17" s="94"/>
      <c r="D17" s="94"/>
      <c r="E17" s="94"/>
      <c r="F17" s="94"/>
      <c r="G17" s="94"/>
      <c r="H17" s="91"/>
      <c r="I17" s="97"/>
      <c r="J17" s="96"/>
      <c r="K17" s="96"/>
      <c r="L17" s="96"/>
      <c r="M17" s="89"/>
      <c r="N17" s="98">
        <v>0</v>
      </c>
      <c r="O17" s="94">
        <v>0</v>
      </c>
      <c r="P17" s="94">
        <v>0</v>
      </c>
      <c r="Q17" s="82">
        <f>N17+O17-P17</f>
        <v>0</v>
      </c>
    </row>
    <row r="18" spans="1:17" s="49" customFormat="1" ht="13.5" customHeight="1">
      <c r="A18" s="48"/>
      <c r="B18" s="77"/>
      <c r="C18" s="94"/>
      <c r="D18" s="94"/>
      <c r="E18" s="94"/>
      <c r="F18" s="94"/>
      <c r="G18" s="94"/>
      <c r="H18" s="91"/>
      <c r="I18" s="97"/>
      <c r="J18" s="96"/>
      <c r="K18" s="96"/>
      <c r="L18" s="96"/>
      <c r="M18" s="100"/>
      <c r="N18" s="98"/>
      <c r="O18" s="94"/>
      <c r="P18" s="94"/>
      <c r="Q18" s="82"/>
    </row>
    <row r="19" spans="1:17" s="49" customFormat="1" ht="13.5" customHeight="1">
      <c r="A19" s="48"/>
      <c r="C19" s="89"/>
      <c r="D19" s="89"/>
      <c r="E19" s="89"/>
      <c r="F19" s="89"/>
      <c r="G19" s="89"/>
      <c r="H19" s="99"/>
      <c r="I19" s="87"/>
      <c r="J19" s="89"/>
      <c r="K19" s="89"/>
      <c r="L19" s="89"/>
      <c r="M19" s="89"/>
      <c r="N19" s="99"/>
      <c r="O19" s="89"/>
      <c r="P19" s="89"/>
      <c r="Q19" s="101"/>
    </row>
    <row r="20" spans="1:17" s="49" customFormat="1" ht="13.5" customHeight="1">
      <c r="A20" s="48"/>
      <c r="B20" s="77">
        <v>4</v>
      </c>
      <c r="C20" s="89"/>
      <c r="D20" s="89"/>
      <c r="E20" s="89"/>
      <c r="F20" s="89"/>
      <c r="G20" s="89"/>
      <c r="H20" s="99"/>
      <c r="I20" s="87"/>
      <c r="J20" s="89"/>
      <c r="K20" s="89"/>
      <c r="L20" s="89"/>
      <c r="M20" s="89"/>
      <c r="N20" s="99"/>
      <c r="O20" s="89"/>
      <c r="P20" s="89"/>
      <c r="Q20" s="87"/>
    </row>
    <row r="21" spans="1:17" s="49" customFormat="1" ht="13.5" customHeight="1">
      <c r="A21" s="48"/>
      <c r="C21" s="89"/>
      <c r="D21" s="89"/>
      <c r="E21" s="89"/>
      <c r="F21" s="89"/>
      <c r="G21" s="89"/>
      <c r="H21" s="99"/>
      <c r="I21" s="87"/>
      <c r="J21" s="89"/>
      <c r="K21" s="89"/>
      <c r="L21" s="89"/>
      <c r="M21" s="89"/>
      <c r="N21" s="99"/>
      <c r="O21" s="89"/>
      <c r="P21" s="89"/>
      <c r="Q21" s="87"/>
    </row>
    <row r="22" spans="1:17" s="49" customFormat="1" ht="13.5" customHeight="1">
      <c r="A22" s="48"/>
      <c r="C22" s="89"/>
      <c r="D22" s="89"/>
      <c r="E22" s="89"/>
      <c r="F22" s="89"/>
      <c r="G22" s="89"/>
      <c r="H22" s="99"/>
      <c r="I22" s="87"/>
      <c r="J22" s="89"/>
      <c r="K22" s="89"/>
      <c r="L22" s="89"/>
      <c r="M22" s="89"/>
      <c r="N22" s="99"/>
      <c r="O22" s="89"/>
      <c r="P22" s="89"/>
      <c r="Q22" s="87"/>
    </row>
    <row r="23" spans="1:17" s="49" customFormat="1" ht="13.5" customHeight="1">
      <c r="A23" s="48"/>
      <c r="B23" s="77">
        <v>5</v>
      </c>
      <c r="C23" s="89"/>
      <c r="D23" s="89"/>
      <c r="E23" s="89"/>
      <c r="F23" s="89"/>
      <c r="G23" s="89"/>
      <c r="H23" s="99"/>
      <c r="I23" s="87"/>
      <c r="J23" s="89"/>
      <c r="K23" s="89"/>
      <c r="L23" s="89"/>
      <c r="M23" s="89"/>
      <c r="N23" s="99"/>
      <c r="O23" s="89"/>
      <c r="P23" s="89"/>
      <c r="Q23" s="87"/>
    </row>
    <row r="24" spans="1:17" s="49" customFormat="1" ht="13.5" customHeight="1">
      <c r="A24" s="48"/>
      <c r="C24" s="89"/>
      <c r="D24" s="89"/>
      <c r="E24" s="89"/>
      <c r="F24" s="89"/>
      <c r="G24" s="89"/>
      <c r="H24" s="99"/>
      <c r="I24" s="87"/>
      <c r="J24" s="89"/>
      <c r="K24" s="89"/>
      <c r="L24" s="89"/>
      <c r="M24" s="89"/>
      <c r="N24" s="99"/>
      <c r="O24" s="89"/>
      <c r="P24" s="89"/>
      <c r="Q24" s="87"/>
    </row>
    <row r="25" spans="1:17" s="49" customFormat="1" ht="13.5" customHeight="1">
      <c r="A25" s="48"/>
      <c r="C25" s="89"/>
      <c r="D25" s="89"/>
      <c r="E25" s="89"/>
      <c r="F25" s="89"/>
      <c r="G25" s="89"/>
      <c r="H25" s="99"/>
      <c r="I25" s="87"/>
      <c r="J25" s="89"/>
      <c r="K25" s="89"/>
      <c r="L25" s="89"/>
      <c r="M25" s="89"/>
      <c r="N25" s="91"/>
      <c r="O25" s="87"/>
      <c r="P25" s="87"/>
      <c r="Q25" s="87"/>
    </row>
    <row r="26" spans="1:17" s="49" customFormat="1" ht="13.5" customHeight="1">
      <c r="A26" s="48"/>
      <c r="C26" s="89"/>
      <c r="D26" s="89"/>
      <c r="E26" s="89"/>
      <c r="F26" s="89"/>
      <c r="G26" s="89"/>
      <c r="H26" s="99"/>
      <c r="I26" s="87"/>
      <c r="J26" s="89"/>
      <c r="K26" s="89"/>
      <c r="L26" s="89"/>
      <c r="M26" s="89"/>
      <c r="N26" s="91"/>
      <c r="O26" s="87"/>
      <c r="P26" s="87"/>
      <c r="Q26" s="87"/>
    </row>
    <row r="27" spans="1:17" s="49" customFormat="1" ht="13.5" customHeight="1">
      <c r="A27" s="77" t="s">
        <v>6</v>
      </c>
      <c r="C27" s="97">
        <f>SUM(C11:C26)</f>
        <v>86979</v>
      </c>
      <c r="D27" s="97">
        <f>SUM(D11:D26)</f>
        <v>7163</v>
      </c>
      <c r="E27" s="97">
        <f>SUM(E11:E26)</f>
        <v>79816</v>
      </c>
      <c r="F27" s="97">
        <f>SUM(F11:F26)</f>
        <v>30957</v>
      </c>
      <c r="G27" s="97">
        <f>SUM(G11:G26)</f>
        <v>55784</v>
      </c>
      <c r="H27" s="91">
        <f>SUM(H12:H26)</f>
        <v>48859</v>
      </c>
      <c r="I27" s="97">
        <f>SUM(I13:I26)</f>
        <v>3558</v>
      </c>
      <c r="J27" s="97"/>
      <c r="K27" s="97"/>
      <c r="L27" s="97">
        <f>SUM(L12:L26)</f>
        <v>17079</v>
      </c>
      <c r="M27" s="92">
        <f>SUM(H27:L27)</f>
        <v>69496</v>
      </c>
      <c r="N27" s="119">
        <f>N11</f>
        <v>3253</v>
      </c>
      <c r="O27" s="97">
        <f>N13</f>
        <v>30957</v>
      </c>
      <c r="P27" s="97">
        <f>SUM(P11:P26)</f>
        <v>17079</v>
      </c>
      <c r="Q27" s="81">
        <f>N27+O27-P27</f>
        <v>17131</v>
      </c>
    </row>
    <row r="28" spans="1:17" s="49" customFormat="1" ht="13.5" customHeight="1">
      <c r="A28" s="48"/>
      <c r="C28" s="97">
        <v>55784</v>
      </c>
      <c r="D28" s="95" t="s">
        <v>115</v>
      </c>
      <c r="E28" s="95" t="s">
        <v>116</v>
      </c>
      <c r="F28" s="95"/>
      <c r="G28" s="103" t="s">
        <v>42</v>
      </c>
      <c r="H28" s="102"/>
      <c r="I28" s="97"/>
      <c r="J28" s="95"/>
      <c r="K28" s="95"/>
      <c r="L28" s="95"/>
      <c r="M28" s="92"/>
      <c r="N28" s="58" t="s">
        <v>49</v>
      </c>
      <c r="O28" s="97"/>
      <c r="P28" s="97"/>
      <c r="Q28" s="82"/>
    </row>
    <row r="29" spans="1:17" s="49" customFormat="1" ht="13.5" customHeight="1">
      <c r="A29" s="48"/>
      <c r="B29" s="104" t="s">
        <v>100</v>
      </c>
      <c r="C29" s="118">
        <f>SUM(C27:C28)</f>
        <v>142763</v>
      </c>
      <c r="D29" s="95">
        <f>C12+C14</f>
        <v>47743</v>
      </c>
      <c r="E29" s="95">
        <f>C11+C13</f>
        <v>39236</v>
      </c>
      <c r="F29" s="95"/>
      <c r="G29" s="103" t="s">
        <v>40</v>
      </c>
      <c r="H29" s="102"/>
      <c r="I29" s="97"/>
      <c r="J29" s="95"/>
      <c r="K29" s="95"/>
      <c r="L29" s="95"/>
      <c r="M29" s="121" t="s">
        <v>104</v>
      </c>
      <c r="N29" s="119"/>
      <c r="O29" s="97"/>
      <c r="P29" s="97"/>
      <c r="Q29" s="82"/>
    </row>
    <row r="30" spans="1:17" s="49" customFormat="1" ht="13.5" customHeight="1">
      <c r="A30" s="48"/>
      <c r="B30" s="67"/>
      <c r="C30" s="89" t="s">
        <v>24</v>
      </c>
      <c r="D30" s="89" t="s">
        <v>25</v>
      </c>
      <c r="E30" s="89" t="s">
        <v>26</v>
      </c>
      <c r="F30" s="89" t="s">
        <v>12</v>
      </c>
      <c r="G30" s="103" t="s">
        <v>47</v>
      </c>
      <c r="H30" s="99" t="s">
        <v>14</v>
      </c>
      <c r="I30" s="105" t="s">
        <v>50</v>
      </c>
      <c r="J30" s="89" t="s">
        <v>43</v>
      </c>
      <c r="K30" s="100" t="s">
        <v>44</v>
      </c>
      <c r="L30" s="89" t="s">
        <v>45</v>
      </c>
      <c r="M30" s="106">
        <f>M27</f>
        <v>69496</v>
      </c>
      <c r="N30" s="91"/>
      <c r="O30" s="87"/>
      <c r="P30" s="87"/>
      <c r="Q30" s="87"/>
    </row>
    <row r="31" spans="1:14" s="49" customFormat="1" ht="13.5" customHeight="1">
      <c r="A31" s="48"/>
      <c r="B31" s="117" t="s">
        <v>111</v>
      </c>
      <c r="C31" s="117">
        <v>4892</v>
      </c>
      <c r="D31" s="117" t="s">
        <v>113</v>
      </c>
      <c r="E31" s="94">
        <v>15379</v>
      </c>
      <c r="F31" s="49" t="s">
        <v>17</v>
      </c>
      <c r="G31" s="112">
        <f>G27</f>
        <v>55784</v>
      </c>
      <c r="H31" s="51" t="s">
        <v>46</v>
      </c>
      <c r="I31" s="59" t="s">
        <v>51</v>
      </c>
      <c r="K31" s="49" t="s">
        <v>20</v>
      </c>
      <c r="N31" s="51"/>
    </row>
    <row r="32" spans="1:17" s="49" customFormat="1" ht="11.25">
      <c r="A32" s="48"/>
      <c r="B32" s="49" t="s">
        <v>112</v>
      </c>
      <c r="C32" s="116">
        <v>8420</v>
      </c>
      <c r="D32" s="117" t="s">
        <v>114</v>
      </c>
      <c r="E32" s="97">
        <v>5880</v>
      </c>
      <c r="F32" s="49" t="s">
        <v>27</v>
      </c>
      <c r="G32" s="49" t="s">
        <v>110</v>
      </c>
      <c r="H32" s="51" t="s">
        <v>48</v>
      </c>
      <c r="K32" s="49" t="s">
        <v>36</v>
      </c>
      <c r="M32" s="107"/>
      <c r="N32" s="108"/>
      <c r="O32" s="109"/>
      <c r="P32" s="110"/>
      <c r="Q32" s="111"/>
    </row>
    <row r="33" spans="1:17" s="49" customFormat="1" ht="11.25">
      <c r="A33" s="67"/>
      <c r="B33" s="67"/>
      <c r="C33" s="116">
        <f>SUM(C31:C32)</f>
        <v>13312</v>
      </c>
      <c r="D33" s="116"/>
      <c r="E33" s="87">
        <f>SUM(E31:E32)</f>
        <v>21259</v>
      </c>
      <c r="F33" s="77" t="s">
        <v>102</v>
      </c>
      <c r="H33" s="51"/>
      <c r="L33" s="110"/>
      <c r="M33" s="110"/>
      <c r="N33" s="113"/>
      <c r="O33" s="110"/>
      <c r="P33" s="110"/>
      <c r="Q33" s="67"/>
    </row>
    <row r="34" spans="2:17" s="49" customFormat="1" ht="11.25">
      <c r="B34" s="67"/>
      <c r="D34" s="117" t="s">
        <v>109</v>
      </c>
      <c r="E34" s="116">
        <v>7920</v>
      </c>
      <c r="M34" s="114"/>
      <c r="Q34" s="115"/>
    </row>
    <row r="35" spans="3:5" s="49" customFormat="1" ht="10.5">
      <c r="C35" s="117"/>
      <c r="D35" s="117"/>
      <c r="E35" s="117"/>
    </row>
    <row r="36" spans="3:5" s="49" customFormat="1" ht="10.5">
      <c r="C36" s="67"/>
      <c r="D36" s="67"/>
      <c r="E36" s="67"/>
    </row>
    <row r="37" s="49" customFormat="1" ht="10.5">
      <c r="E37" s="67"/>
    </row>
    <row r="38" s="49" customFormat="1" ht="10.5">
      <c r="E38" s="67"/>
    </row>
    <row r="39" ht="12.75">
      <c r="E39" s="7"/>
    </row>
  </sheetData>
  <printOptions gridLines="1"/>
  <pageMargins left="0.3937007874015748" right="0.3937007874015748" top="0.7874015748031497" bottom="0.7874015748031497" header="0.31496062992125984" footer="0.31496062992125984"/>
  <pageSetup horizontalDpi="300" verticalDpi="300" orientation="landscape" paperSize="9" r:id="rId2"/>
  <headerFooter alignWithMargins="0">
    <oddHeader>&amp;LPar Kitenge S&amp;C&amp;A&amp;R&amp;D</oddHeader>
    <oddFooter>&amp;L&amp;F&amp;CLiaisonInvABC.xls&amp;RPage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Kitenge Somwé</cp:lastModifiedBy>
  <cp:lastPrinted>1998-02-01T19:55:17Z</cp:lastPrinted>
  <dcterms:created xsi:type="dcterms:W3CDTF">1996-10-21T11:03:58Z</dcterms:created>
  <cp:category/>
  <cp:version/>
  <cp:contentType/>
  <cp:contentStatus/>
</cp:coreProperties>
</file>